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현장\10. 청라 SK V1\2. 견적서\최종\근생견적서\"/>
    </mc:Choice>
  </mc:AlternateContent>
  <xr:revisionPtr revIDLastSave="0" documentId="13_ncr:1_{45D7843E-D23F-41D5-8269-78D23330F224}" xr6:coauthVersionLast="47" xr6:coauthVersionMax="47" xr10:uidLastSave="{00000000-0000-0000-0000-000000000000}"/>
  <bookViews>
    <workbookView xWindow="-120" yWindow="-120" windowWidth="29040" windowHeight="15840" activeTab="1" xr2:uid="{72714622-6541-408E-AE2C-6242A822431D}"/>
  </bookViews>
  <sheets>
    <sheet name="계약조건" sheetId="4" r:id="rId1"/>
    <sheet name="청라 SK V1 근생시설 가격표 및 할인률, 분양수수료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13" i="3"/>
  <c r="H22" i="3"/>
  <c r="H25" i="3"/>
  <c r="H34" i="3"/>
  <c r="H37" i="3"/>
  <c r="H46" i="3"/>
  <c r="H49" i="3"/>
  <c r="AE6" i="3"/>
  <c r="H6" i="3" s="1"/>
  <c r="AE7" i="3"/>
  <c r="H7" i="3" s="1"/>
  <c r="AE8" i="3"/>
  <c r="H8" i="3" s="1"/>
  <c r="AE9" i="3"/>
  <c r="H9" i="3" s="1"/>
  <c r="AE10" i="3"/>
  <c r="AE11" i="3"/>
  <c r="H11" i="3" s="1"/>
  <c r="AE12" i="3"/>
  <c r="H12" i="3" s="1"/>
  <c r="AE13" i="3"/>
  <c r="AE14" i="3"/>
  <c r="H14" i="3" s="1"/>
  <c r="AE15" i="3"/>
  <c r="H15" i="3" s="1"/>
  <c r="AE16" i="3"/>
  <c r="H16" i="3" s="1"/>
  <c r="AE17" i="3"/>
  <c r="H17" i="3" s="1"/>
  <c r="AE18" i="3"/>
  <c r="H18" i="3" s="1"/>
  <c r="AE19" i="3"/>
  <c r="H19" i="3" s="1"/>
  <c r="AE20" i="3"/>
  <c r="H20" i="3" s="1"/>
  <c r="AE21" i="3"/>
  <c r="H21" i="3" s="1"/>
  <c r="AE22" i="3"/>
  <c r="AE23" i="3"/>
  <c r="H23" i="3" s="1"/>
  <c r="AE24" i="3"/>
  <c r="H24" i="3" s="1"/>
  <c r="AE25" i="3"/>
  <c r="AE26" i="3"/>
  <c r="H26" i="3" s="1"/>
  <c r="AE27" i="3"/>
  <c r="H27" i="3" s="1"/>
  <c r="AE28" i="3"/>
  <c r="H28" i="3" s="1"/>
  <c r="AE29" i="3"/>
  <c r="H29" i="3" s="1"/>
  <c r="AE30" i="3"/>
  <c r="H30" i="3" s="1"/>
  <c r="AE31" i="3"/>
  <c r="H31" i="3" s="1"/>
  <c r="AE32" i="3"/>
  <c r="H32" i="3" s="1"/>
  <c r="AE33" i="3"/>
  <c r="H33" i="3" s="1"/>
  <c r="AE34" i="3"/>
  <c r="AE35" i="3"/>
  <c r="H35" i="3" s="1"/>
  <c r="AE36" i="3"/>
  <c r="H36" i="3" s="1"/>
  <c r="AE37" i="3"/>
  <c r="AE38" i="3"/>
  <c r="H38" i="3" s="1"/>
  <c r="AE39" i="3"/>
  <c r="H39" i="3" s="1"/>
  <c r="AE40" i="3"/>
  <c r="H40" i="3" s="1"/>
  <c r="AE41" i="3"/>
  <c r="H41" i="3" s="1"/>
  <c r="AE42" i="3"/>
  <c r="H42" i="3" s="1"/>
  <c r="AE43" i="3"/>
  <c r="H43" i="3" s="1"/>
  <c r="AE44" i="3"/>
  <c r="H44" i="3" s="1"/>
  <c r="AE45" i="3"/>
  <c r="H45" i="3" s="1"/>
  <c r="AE46" i="3"/>
  <c r="AE47" i="3"/>
  <c r="H47" i="3" s="1"/>
  <c r="AE48" i="3"/>
  <c r="H48" i="3" s="1"/>
  <c r="AE49" i="3"/>
  <c r="AE5" i="3"/>
  <c r="H5" i="3" s="1"/>
  <c r="O6" i="3"/>
  <c r="P6" i="3"/>
  <c r="Z6" i="3" s="1"/>
  <c r="AB6" i="3" s="1"/>
  <c r="Q6" i="3"/>
  <c r="AG6" i="3" s="1"/>
  <c r="R6" i="3"/>
  <c r="S6" i="3"/>
  <c r="T6" i="3"/>
  <c r="U6" i="3"/>
  <c r="V6" i="3"/>
  <c r="W6" i="3"/>
  <c r="X6" i="3"/>
  <c r="O7" i="3"/>
  <c r="P7" i="3"/>
  <c r="Z7" i="3" s="1"/>
  <c r="AB7" i="3" s="1"/>
  <c r="Q7" i="3"/>
  <c r="AG7" i="3" s="1"/>
  <c r="R7" i="3"/>
  <c r="S7" i="3"/>
  <c r="T7" i="3"/>
  <c r="U7" i="3"/>
  <c r="V7" i="3"/>
  <c r="W7" i="3"/>
  <c r="X7" i="3"/>
  <c r="O8" i="3"/>
  <c r="P8" i="3"/>
  <c r="Z8" i="3" s="1"/>
  <c r="AB8" i="3" s="1"/>
  <c r="Q8" i="3"/>
  <c r="AG8" i="3" s="1"/>
  <c r="R8" i="3"/>
  <c r="S8" i="3"/>
  <c r="T8" i="3"/>
  <c r="U8" i="3"/>
  <c r="V8" i="3"/>
  <c r="W8" i="3"/>
  <c r="X8" i="3"/>
  <c r="O9" i="3"/>
  <c r="P9" i="3"/>
  <c r="Z9" i="3" s="1"/>
  <c r="AB9" i="3" s="1"/>
  <c r="Q9" i="3"/>
  <c r="AG9" i="3" s="1"/>
  <c r="R9" i="3"/>
  <c r="S9" i="3"/>
  <c r="T9" i="3"/>
  <c r="U9" i="3"/>
  <c r="V9" i="3"/>
  <c r="W9" i="3"/>
  <c r="X9" i="3"/>
  <c r="O10" i="3"/>
  <c r="P10" i="3"/>
  <c r="Z10" i="3" s="1"/>
  <c r="AB10" i="3" s="1"/>
  <c r="Q10" i="3"/>
  <c r="AG10" i="3" s="1"/>
  <c r="R10" i="3"/>
  <c r="S10" i="3"/>
  <c r="T10" i="3"/>
  <c r="U10" i="3"/>
  <c r="V10" i="3"/>
  <c r="W10" i="3"/>
  <c r="X10" i="3"/>
  <c r="O11" i="3"/>
  <c r="P11" i="3"/>
  <c r="AF11" i="3" s="1"/>
  <c r="Q11" i="3"/>
  <c r="AG11" i="3" s="1"/>
  <c r="R11" i="3"/>
  <c r="S11" i="3"/>
  <c r="T11" i="3"/>
  <c r="U11" i="3"/>
  <c r="V11" i="3"/>
  <c r="W11" i="3"/>
  <c r="X11" i="3"/>
  <c r="O12" i="3"/>
  <c r="P12" i="3"/>
  <c r="Z12" i="3" s="1"/>
  <c r="AB12" i="3" s="1"/>
  <c r="Q12" i="3"/>
  <c r="AG12" i="3" s="1"/>
  <c r="R12" i="3"/>
  <c r="S12" i="3"/>
  <c r="T12" i="3"/>
  <c r="U12" i="3"/>
  <c r="V12" i="3"/>
  <c r="W12" i="3"/>
  <c r="X12" i="3"/>
  <c r="O13" i="3"/>
  <c r="P13" i="3"/>
  <c r="Z13" i="3" s="1"/>
  <c r="AB13" i="3" s="1"/>
  <c r="Q13" i="3"/>
  <c r="AG13" i="3" s="1"/>
  <c r="R13" i="3"/>
  <c r="S13" i="3"/>
  <c r="T13" i="3"/>
  <c r="U13" i="3"/>
  <c r="V13" i="3"/>
  <c r="W13" i="3"/>
  <c r="X13" i="3"/>
  <c r="O14" i="3"/>
  <c r="P14" i="3"/>
  <c r="Z14" i="3" s="1"/>
  <c r="AB14" i="3" s="1"/>
  <c r="Q14" i="3"/>
  <c r="AG14" i="3" s="1"/>
  <c r="R14" i="3"/>
  <c r="S14" i="3"/>
  <c r="T14" i="3"/>
  <c r="U14" i="3"/>
  <c r="V14" i="3"/>
  <c r="W14" i="3"/>
  <c r="X14" i="3"/>
  <c r="O15" i="3"/>
  <c r="P15" i="3"/>
  <c r="Z15" i="3" s="1"/>
  <c r="AB15" i="3" s="1"/>
  <c r="Q15" i="3"/>
  <c r="AG15" i="3" s="1"/>
  <c r="R15" i="3"/>
  <c r="S15" i="3"/>
  <c r="T15" i="3"/>
  <c r="U15" i="3"/>
  <c r="V15" i="3"/>
  <c r="W15" i="3"/>
  <c r="X15" i="3"/>
  <c r="O16" i="3"/>
  <c r="P16" i="3"/>
  <c r="Z16" i="3" s="1"/>
  <c r="AB16" i="3" s="1"/>
  <c r="Q16" i="3"/>
  <c r="AG16" i="3" s="1"/>
  <c r="R16" i="3"/>
  <c r="S16" i="3"/>
  <c r="T16" i="3"/>
  <c r="U16" i="3"/>
  <c r="V16" i="3"/>
  <c r="W16" i="3"/>
  <c r="X16" i="3"/>
  <c r="O17" i="3"/>
  <c r="P17" i="3"/>
  <c r="Z17" i="3" s="1"/>
  <c r="AB17" i="3" s="1"/>
  <c r="Q17" i="3"/>
  <c r="AG17" i="3" s="1"/>
  <c r="R17" i="3"/>
  <c r="S17" i="3"/>
  <c r="T17" i="3"/>
  <c r="U17" i="3"/>
  <c r="V17" i="3"/>
  <c r="W17" i="3"/>
  <c r="X17" i="3"/>
  <c r="O18" i="3"/>
  <c r="P18" i="3"/>
  <c r="Z18" i="3" s="1"/>
  <c r="AB18" i="3" s="1"/>
  <c r="Q18" i="3"/>
  <c r="AG18" i="3" s="1"/>
  <c r="R18" i="3"/>
  <c r="S18" i="3"/>
  <c r="T18" i="3"/>
  <c r="U18" i="3"/>
  <c r="V18" i="3"/>
  <c r="W18" i="3"/>
  <c r="X18" i="3"/>
  <c r="O19" i="3"/>
  <c r="P19" i="3"/>
  <c r="Z19" i="3" s="1"/>
  <c r="AB19" i="3" s="1"/>
  <c r="Q19" i="3"/>
  <c r="AG19" i="3" s="1"/>
  <c r="R19" i="3"/>
  <c r="S19" i="3"/>
  <c r="T19" i="3"/>
  <c r="U19" i="3"/>
  <c r="V19" i="3"/>
  <c r="W19" i="3"/>
  <c r="X19" i="3"/>
  <c r="O20" i="3"/>
  <c r="P20" i="3"/>
  <c r="Z20" i="3" s="1"/>
  <c r="AB20" i="3" s="1"/>
  <c r="Q20" i="3"/>
  <c r="AG20" i="3" s="1"/>
  <c r="R20" i="3"/>
  <c r="S20" i="3"/>
  <c r="T20" i="3"/>
  <c r="U20" i="3"/>
  <c r="V20" i="3"/>
  <c r="W20" i="3"/>
  <c r="X20" i="3"/>
  <c r="O21" i="3"/>
  <c r="P21" i="3"/>
  <c r="Z21" i="3" s="1"/>
  <c r="AB21" i="3" s="1"/>
  <c r="Q21" i="3"/>
  <c r="AG21" i="3" s="1"/>
  <c r="R21" i="3"/>
  <c r="S21" i="3"/>
  <c r="T21" i="3"/>
  <c r="U21" i="3"/>
  <c r="V21" i="3"/>
  <c r="W21" i="3"/>
  <c r="X21" i="3"/>
  <c r="O22" i="3"/>
  <c r="P22" i="3"/>
  <c r="Z22" i="3" s="1"/>
  <c r="AB22" i="3" s="1"/>
  <c r="AC22" i="3" s="1"/>
  <c r="Q22" i="3"/>
  <c r="AG22" i="3" s="1"/>
  <c r="R22" i="3"/>
  <c r="S22" i="3"/>
  <c r="T22" i="3"/>
  <c r="U22" i="3"/>
  <c r="V22" i="3"/>
  <c r="W22" i="3"/>
  <c r="X22" i="3"/>
  <c r="O23" i="3"/>
  <c r="P23" i="3"/>
  <c r="Z23" i="3" s="1"/>
  <c r="AB23" i="3" s="1"/>
  <c r="Q23" i="3"/>
  <c r="AG23" i="3" s="1"/>
  <c r="R23" i="3"/>
  <c r="S23" i="3"/>
  <c r="T23" i="3"/>
  <c r="U23" i="3"/>
  <c r="V23" i="3"/>
  <c r="W23" i="3"/>
  <c r="X23" i="3"/>
  <c r="O24" i="3"/>
  <c r="P24" i="3"/>
  <c r="Z24" i="3" s="1"/>
  <c r="AB24" i="3" s="1"/>
  <c r="Q24" i="3"/>
  <c r="AG24" i="3" s="1"/>
  <c r="R24" i="3"/>
  <c r="S24" i="3"/>
  <c r="T24" i="3"/>
  <c r="U24" i="3"/>
  <c r="V24" i="3"/>
  <c r="W24" i="3"/>
  <c r="X24" i="3"/>
  <c r="O25" i="3"/>
  <c r="P25" i="3"/>
  <c r="Z25" i="3" s="1"/>
  <c r="AB25" i="3" s="1"/>
  <c r="Q25" i="3"/>
  <c r="AG25" i="3" s="1"/>
  <c r="R25" i="3"/>
  <c r="S25" i="3"/>
  <c r="T25" i="3"/>
  <c r="U25" i="3"/>
  <c r="V25" i="3"/>
  <c r="W25" i="3"/>
  <c r="X25" i="3"/>
  <c r="O26" i="3"/>
  <c r="P26" i="3"/>
  <c r="Z26" i="3" s="1"/>
  <c r="AB26" i="3" s="1"/>
  <c r="Q26" i="3"/>
  <c r="AG26" i="3" s="1"/>
  <c r="R26" i="3"/>
  <c r="S26" i="3"/>
  <c r="T26" i="3"/>
  <c r="U26" i="3"/>
  <c r="V26" i="3"/>
  <c r="W26" i="3"/>
  <c r="X26" i="3"/>
  <c r="O27" i="3"/>
  <c r="P27" i="3"/>
  <c r="Z27" i="3" s="1"/>
  <c r="AB27" i="3" s="1"/>
  <c r="Q27" i="3"/>
  <c r="AG27" i="3" s="1"/>
  <c r="R27" i="3"/>
  <c r="S27" i="3"/>
  <c r="T27" i="3"/>
  <c r="U27" i="3"/>
  <c r="V27" i="3"/>
  <c r="W27" i="3"/>
  <c r="X27" i="3"/>
  <c r="O28" i="3"/>
  <c r="P28" i="3"/>
  <c r="AF28" i="3" s="1"/>
  <c r="Q28" i="3"/>
  <c r="AG28" i="3" s="1"/>
  <c r="R28" i="3"/>
  <c r="S28" i="3"/>
  <c r="T28" i="3"/>
  <c r="U28" i="3"/>
  <c r="V28" i="3"/>
  <c r="W28" i="3"/>
  <c r="X28" i="3"/>
  <c r="O29" i="3"/>
  <c r="P29" i="3"/>
  <c r="AF29" i="3" s="1"/>
  <c r="Q29" i="3"/>
  <c r="AG29" i="3" s="1"/>
  <c r="R29" i="3"/>
  <c r="S29" i="3"/>
  <c r="T29" i="3"/>
  <c r="U29" i="3"/>
  <c r="V29" i="3"/>
  <c r="W29" i="3"/>
  <c r="X29" i="3"/>
  <c r="O30" i="3"/>
  <c r="P30" i="3"/>
  <c r="Z30" i="3" s="1"/>
  <c r="AB30" i="3" s="1"/>
  <c r="Q30" i="3"/>
  <c r="AG30" i="3" s="1"/>
  <c r="R30" i="3"/>
  <c r="S30" i="3"/>
  <c r="T30" i="3"/>
  <c r="U30" i="3"/>
  <c r="V30" i="3"/>
  <c r="W30" i="3"/>
  <c r="X30" i="3"/>
  <c r="O31" i="3"/>
  <c r="P31" i="3"/>
  <c r="Z31" i="3" s="1"/>
  <c r="AB31" i="3" s="1"/>
  <c r="Q31" i="3"/>
  <c r="AG31" i="3" s="1"/>
  <c r="R31" i="3"/>
  <c r="S31" i="3"/>
  <c r="T31" i="3"/>
  <c r="U31" i="3"/>
  <c r="V31" i="3"/>
  <c r="W31" i="3"/>
  <c r="X31" i="3"/>
  <c r="O32" i="3"/>
  <c r="P32" i="3"/>
  <c r="Z32" i="3" s="1"/>
  <c r="AB32" i="3" s="1"/>
  <c r="Q32" i="3"/>
  <c r="AG32" i="3" s="1"/>
  <c r="R32" i="3"/>
  <c r="S32" i="3"/>
  <c r="T32" i="3"/>
  <c r="U32" i="3"/>
  <c r="V32" i="3"/>
  <c r="W32" i="3"/>
  <c r="X32" i="3"/>
  <c r="O33" i="3"/>
  <c r="P33" i="3"/>
  <c r="Z33" i="3" s="1"/>
  <c r="AB33" i="3" s="1"/>
  <c r="Q33" i="3"/>
  <c r="AG33" i="3" s="1"/>
  <c r="R33" i="3"/>
  <c r="S33" i="3"/>
  <c r="T33" i="3"/>
  <c r="U33" i="3"/>
  <c r="V33" i="3"/>
  <c r="W33" i="3"/>
  <c r="X33" i="3"/>
  <c r="O34" i="3"/>
  <c r="P34" i="3"/>
  <c r="AF34" i="3" s="1"/>
  <c r="Q34" i="3"/>
  <c r="AG34" i="3" s="1"/>
  <c r="R34" i="3"/>
  <c r="S34" i="3"/>
  <c r="T34" i="3"/>
  <c r="U34" i="3"/>
  <c r="V34" i="3"/>
  <c r="W34" i="3"/>
  <c r="X34" i="3"/>
  <c r="O35" i="3"/>
  <c r="P35" i="3"/>
  <c r="Z35" i="3" s="1"/>
  <c r="AB35" i="3" s="1"/>
  <c r="Q35" i="3"/>
  <c r="AG35" i="3" s="1"/>
  <c r="R35" i="3"/>
  <c r="S35" i="3"/>
  <c r="T35" i="3"/>
  <c r="U35" i="3"/>
  <c r="V35" i="3"/>
  <c r="W35" i="3"/>
  <c r="X35" i="3"/>
  <c r="O36" i="3"/>
  <c r="P36" i="3"/>
  <c r="Z36" i="3" s="1"/>
  <c r="AB36" i="3" s="1"/>
  <c r="Q36" i="3"/>
  <c r="AG36" i="3" s="1"/>
  <c r="R36" i="3"/>
  <c r="S36" i="3"/>
  <c r="T36" i="3"/>
  <c r="U36" i="3"/>
  <c r="V36" i="3"/>
  <c r="W36" i="3"/>
  <c r="X36" i="3"/>
  <c r="O37" i="3"/>
  <c r="P37" i="3"/>
  <c r="Z37" i="3" s="1"/>
  <c r="AB37" i="3" s="1"/>
  <c r="Q37" i="3"/>
  <c r="AG37" i="3" s="1"/>
  <c r="R37" i="3"/>
  <c r="S37" i="3"/>
  <c r="T37" i="3"/>
  <c r="U37" i="3"/>
  <c r="V37" i="3"/>
  <c r="W37" i="3"/>
  <c r="X37" i="3"/>
  <c r="O38" i="3"/>
  <c r="P38" i="3"/>
  <c r="Z38" i="3" s="1"/>
  <c r="AB38" i="3" s="1"/>
  <c r="Q38" i="3"/>
  <c r="AG38" i="3" s="1"/>
  <c r="R38" i="3"/>
  <c r="S38" i="3"/>
  <c r="T38" i="3"/>
  <c r="U38" i="3"/>
  <c r="V38" i="3"/>
  <c r="W38" i="3"/>
  <c r="X38" i="3"/>
  <c r="O39" i="3"/>
  <c r="P39" i="3"/>
  <c r="Z39" i="3" s="1"/>
  <c r="AB39" i="3" s="1"/>
  <c r="Q39" i="3"/>
  <c r="AG39" i="3" s="1"/>
  <c r="R39" i="3"/>
  <c r="S39" i="3"/>
  <c r="T39" i="3"/>
  <c r="U39" i="3"/>
  <c r="V39" i="3"/>
  <c r="W39" i="3"/>
  <c r="X39" i="3"/>
  <c r="O40" i="3"/>
  <c r="P40" i="3"/>
  <c r="AF40" i="3" s="1"/>
  <c r="Q40" i="3"/>
  <c r="AG40" i="3" s="1"/>
  <c r="R40" i="3"/>
  <c r="S40" i="3"/>
  <c r="T40" i="3"/>
  <c r="U40" i="3"/>
  <c r="V40" i="3"/>
  <c r="W40" i="3"/>
  <c r="X40" i="3"/>
  <c r="O41" i="3"/>
  <c r="P41" i="3"/>
  <c r="Z41" i="3" s="1"/>
  <c r="AB41" i="3" s="1"/>
  <c r="Q41" i="3"/>
  <c r="AG41" i="3" s="1"/>
  <c r="R41" i="3"/>
  <c r="S41" i="3"/>
  <c r="T41" i="3"/>
  <c r="U41" i="3"/>
  <c r="V41" i="3"/>
  <c r="W41" i="3"/>
  <c r="X41" i="3"/>
  <c r="O42" i="3"/>
  <c r="P42" i="3"/>
  <c r="Z42" i="3" s="1"/>
  <c r="AB42" i="3" s="1"/>
  <c r="Q42" i="3"/>
  <c r="AG42" i="3" s="1"/>
  <c r="R42" i="3"/>
  <c r="S42" i="3"/>
  <c r="T42" i="3"/>
  <c r="U42" i="3"/>
  <c r="V42" i="3"/>
  <c r="W42" i="3"/>
  <c r="X42" i="3"/>
  <c r="O43" i="3"/>
  <c r="P43" i="3"/>
  <c r="Z43" i="3" s="1"/>
  <c r="AB43" i="3" s="1"/>
  <c r="Q43" i="3"/>
  <c r="AG43" i="3" s="1"/>
  <c r="R43" i="3"/>
  <c r="S43" i="3"/>
  <c r="T43" i="3"/>
  <c r="U43" i="3"/>
  <c r="V43" i="3"/>
  <c r="W43" i="3"/>
  <c r="X43" i="3"/>
  <c r="O44" i="3"/>
  <c r="P44" i="3"/>
  <c r="Z44" i="3" s="1"/>
  <c r="AB44" i="3" s="1"/>
  <c r="Q44" i="3"/>
  <c r="AG44" i="3" s="1"/>
  <c r="R44" i="3"/>
  <c r="S44" i="3"/>
  <c r="T44" i="3"/>
  <c r="U44" i="3"/>
  <c r="V44" i="3"/>
  <c r="W44" i="3"/>
  <c r="X44" i="3"/>
  <c r="O45" i="3"/>
  <c r="P45" i="3"/>
  <c r="Z45" i="3" s="1"/>
  <c r="AB45" i="3" s="1"/>
  <c r="Q45" i="3"/>
  <c r="AG45" i="3" s="1"/>
  <c r="R45" i="3"/>
  <c r="S45" i="3"/>
  <c r="T45" i="3"/>
  <c r="U45" i="3"/>
  <c r="V45" i="3"/>
  <c r="W45" i="3"/>
  <c r="X45" i="3"/>
  <c r="O46" i="3"/>
  <c r="P46" i="3"/>
  <c r="Z46" i="3" s="1"/>
  <c r="AB46" i="3" s="1"/>
  <c r="Q46" i="3"/>
  <c r="AG46" i="3" s="1"/>
  <c r="R46" i="3"/>
  <c r="S46" i="3"/>
  <c r="T46" i="3"/>
  <c r="U46" i="3"/>
  <c r="V46" i="3"/>
  <c r="W46" i="3"/>
  <c r="X46" i="3"/>
  <c r="O47" i="3"/>
  <c r="P47" i="3"/>
  <c r="Z47" i="3" s="1"/>
  <c r="AB47" i="3" s="1"/>
  <c r="Q47" i="3"/>
  <c r="AG47" i="3" s="1"/>
  <c r="R47" i="3"/>
  <c r="S47" i="3"/>
  <c r="T47" i="3"/>
  <c r="U47" i="3"/>
  <c r="V47" i="3"/>
  <c r="W47" i="3"/>
  <c r="X47" i="3"/>
  <c r="O48" i="3"/>
  <c r="P48" i="3"/>
  <c r="Z48" i="3" s="1"/>
  <c r="AB48" i="3" s="1"/>
  <c r="Q48" i="3"/>
  <c r="AG48" i="3" s="1"/>
  <c r="R48" i="3"/>
  <c r="S48" i="3"/>
  <c r="T48" i="3"/>
  <c r="U48" i="3"/>
  <c r="V48" i="3"/>
  <c r="W48" i="3"/>
  <c r="X48" i="3"/>
  <c r="O49" i="3"/>
  <c r="P49" i="3"/>
  <c r="Z49" i="3" s="1"/>
  <c r="AB49" i="3" s="1"/>
  <c r="Q49" i="3"/>
  <c r="AG49" i="3" s="1"/>
  <c r="R49" i="3"/>
  <c r="S49" i="3"/>
  <c r="T49" i="3"/>
  <c r="U49" i="3"/>
  <c r="V49" i="3"/>
  <c r="W49" i="3"/>
  <c r="X49" i="3"/>
  <c r="X5" i="3"/>
  <c r="W5" i="3"/>
  <c r="V5" i="3"/>
  <c r="U5" i="3"/>
  <c r="T5" i="3"/>
  <c r="Z11" i="3"/>
  <c r="AB11" i="3" s="1"/>
  <c r="Z29" i="3"/>
  <c r="AB29" i="3" s="1"/>
  <c r="S5" i="3"/>
  <c r="R5" i="3"/>
  <c r="Q5" i="3"/>
  <c r="AG5" i="3" s="1"/>
  <c r="P5" i="3"/>
  <c r="Z5" i="3" s="1"/>
  <c r="AB5" i="3" s="1"/>
  <c r="O5" i="3"/>
  <c r="I49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5" i="3"/>
  <c r="L49" i="3"/>
  <c r="F49" i="3"/>
  <c r="L48" i="3"/>
  <c r="F48" i="3"/>
  <c r="L47" i="3"/>
  <c r="F47" i="3"/>
  <c r="L46" i="3"/>
  <c r="F46" i="3"/>
  <c r="L45" i="3"/>
  <c r="F45" i="3"/>
  <c r="L44" i="3"/>
  <c r="F44" i="3"/>
  <c r="L43" i="3"/>
  <c r="M43" i="3" s="1"/>
  <c r="N43" i="3" s="1"/>
  <c r="F43" i="3"/>
  <c r="L42" i="3"/>
  <c r="F42" i="3"/>
  <c r="L41" i="3"/>
  <c r="F41" i="3"/>
  <c r="L40" i="3"/>
  <c r="M40" i="3" s="1"/>
  <c r="N40" i="3" s="1"/>
  <c r="F40" i="3"/>
  <c r="L39" i="3"/>
  <c r="F39" i="3"/>
  <c r="L38" i="3"/>
  <c r="F38" i="3"/>
  <c r="L37" i="3"/>
  <c r="M37" i="3" s="1"/>
  <c r="N37" i="3" s="1"/>
  <c r="F37" i="3"/>
  <c r="L36" i="3"/>
  <c r="M36" i="3" s="1"/>
  <c r="F36" i="3"/>
  <c r="L35" i="3"/>
  <c r="F35" i="3"/>
  <c r="L34" i="3"/>
  <c r="F34" i="3"/>
  <c r="L33" i="3"/>
  <c r="F33" i="3"/>
  <c r="L32" i="3"/>
  <c r="M32" i="3" s="1"/>
  <c r="N32" i="3" s="1"/>
  <c r="F32" i="3"/>
  <c r="L31" i="3"/>
  <c r="M31" i="3" s="1"/>
  <c r="N31" i="3" s="1"/>
  <c r="F31" i="3"/>
  <c r="L30" i="3"/>
  <c r="F30" i="3"/>
  <c r="L29" i="3"/>
  <c r="F29" i="3"/>
  <c r="L28" i="3"/>
  <c r="M28" i="3" s="1"/>
  <c r="N28" i="3" s="1"/>
  <c r="F28" i="3"/>
  <c r="L27" i="3"/>
  <c r="F27" i="3"/>
  <c r="L26" i="3"/>
  <c r="M26" i="3" s="1"/>
  <c r="N26" i="3" s="1"/>
  <c r="F26" i="3"/>
  <c r="L25" i="3"/>
  <c r="M25" i="3" s="1"/>
  <c r="N25" i="3" s="1"/>
  <c r="F25" i="3"/>
  <c r="L24" i="3"/>
  <c r="F24" i="3"/>
  <c r="L23" i="3"/>
  <c r="F23" i="3"/>
  <c r="L22" i="3"/>
  <c r="F22" i="3"/>
  <c r="L21" i="3"/>
  <c r="F21" i="3"/>
  <c r="L20" i="3"/>
  <c r="M20" i="3" s="1"/>
  <c r="N20" i="3" s="1"/>
  <c r="F20" i="3"/>
  <c r="L19" i="3"/>
  <c r="M19" i="3" s="1"/>
  <c r="N19" i="3" s="1"/>
  <c r="F19" i="3"/>
  <c r="L18" i="3"/>
  <c r="F18" i="3"/>
  <c r="L17" i="3"/>
  <c r="F17" i="3"/>
  <c r="L16" i="3"/>
  <c r="M16" i="3" s="1"/>
  <c r="F16" i="3"/>
  <c r="L15" i="3"/>
  <c r="M15" i="3" s="1"/>
  <c r="N15" i="3" s="1"/>
  <c r="F15" i="3"/>
  <c r="L14" i="3"/>
  <c r="M14" i="3" s="1"/>
  <c r="N14" i="3" s="1"/>
  <c r="F14" i="3"/>
  <c r="L13" i="3"/>
  <c r="F13" i="3"/>
  <c r="L12" i="3"/>
  <c r="F12" i="3"/>
  <c r="L11" i="3"/>
  <c r="F11" i="3"/>
  <c r="L10" i="3"/>
  <c r="F10" i="3"/>
  <c r="L9" i="3"/>
  <c r="M9" i="3" s="1"/>
  <c r="N9" i="3" s="1"/>
  <c r="F9" i="3"/>
  <c r="L8" i="3"/>
  <c r="M8" i="3" s="1"/>
  <c r="N8" i="3" s="1"/>
  <c r="F8" i="3"/>
  <c r="L7" i="3"/>
  <c r="F7" i="3"/>
  <c r="L6" i="3"/>
  <c r="F6" i="3"/>
  <c r="L5" i="3"/>
  <c r="F5" i="3"/>
  <c r="AC46" i="3" l="1"/>
  <c r="AF35" i="3"/>
  <c r="Z40" i="3"/>
  <c r="AB40" i="3" s="1"/>
  <c r="AC40" i="3" s="1"/>
  <c r="AF23" i="3"/>
  <c r="Z34" i="3"/>
  <c r="AB34" i="3" s="1"/>
  <c r="AF41" i="3"/>
  <c r="AF17" i="3"/>
  <c r="AF47" i="3"/>
  <c r="Z28" i="3"/>
  <c r="AB28" i="3" s="1"/>
  <c r="AC28" i="3" s="1"/>
  <c r="AC47" i="3"/>
  <c r="AC35" i="3"/>
  <c r="AF46" i="3"/>
  <c r="AF22" i="3"/>
  <c r="AF16" i="3"/>
  <c r="AF10" i="3"/>
  <c r="AC11" i="3"/>
  <c r="AC48" i="3"/>
  <c r="AC12" i="3"/>
  <c r="AF45" i="3"/>
  <c r="AF39" i="3"/>
  <c r="AF33" i="3"/>
  <c r="AF27" i="3"/>
  <c r="AF21" i="3"/>
  <c r="AF15" i="3"/>
  <c r="AF9" i="3"/>
  <c r="AC5" i="3"/>
  <c r="AF44" i="3"/>
  <c r="AF38" i="3"/>
  <c r="AF32" i="3"/>
  <c r="AF26" i="3"/>
  <c r="AF20" i="3"/>
  <c r="AF14" i="3"/>
  <c r="AF8" i="3"/>
  <c r="AC34" i="3"/>
  <c r="AF5" i="3"/>
  <c r="AF49" i="3"/>
  <c r="AF43" i="3"/>
  <c r="AF37" i="3"/>
  <c r="AF31" i="3"/>
  <c r="AF25" i="3"/>
  <c r="AF19" i="3"/>
  <c r="AF13" i="3"/>
  <c r="AF7" i="3"/>
  <c r="AF48" i="3"/>
  <c r="AF42" i="3"/>
  <c r="AF36" i="3"/>
  <c r="AF30" i="3"/>
  <c r="AF24" i="3"/>
  <c r="AF18" i="3"/>
  <c r="AF12" i="3"/>
  <c r="AF6" i="3"/>
  <c r="AC23" i="3"/>
  <c r="AC8" i="3"/>
  <c r="AC29" i="3"/>
  <c r="AC26" i="3"/>
  <c r="AC15" i="3"/>
  <c r="AC38" i="3"/>
  <c r="AC41" i="3"/>
  <c r="AC49" i="3"/>
  <c r="AC6" i="3"/>
  <c r="AC17" i="3"/>
  <c r="AC43" i="3"/>
  <c r="AC37" i="3"/>
  <c r="AC25" i="3"/>
  <c r="AC14" i="3"/>
  <c r="AC19" i="3"/>
  <c r="AC20" i="3"/>
  <c r="AC10" i="3"/>
  <c r="AC45" i="3"/>
  <c r="AC27" i="3"/>
  <c r="AC16" i="3"/>
  <c r="AC39" i="3"/>
  <c r="AC44" i="3"/>
  <c r="AC21" i="3"/>
  <c r="AC33" i="3"/>
  <c r="AC9" i="3"/>
  <c r="AC32" i="3"/>
  <c r="AC42" i="3"/>
  <c r="AC36" i="3"/>
  <c r="AC30" i="3"/>
  <c r="AC24" i="3"/>
  <c r="AC18" i="3"/>
  <c r="AC13" i="3"/>
  <c r="AC7" i="3"/>
  <c r="AC31" i="3"/>
  <c r="AA45" i="3"/>
  <c r="AA21" i="3"/>
  <c r="AA37" i="3"/>
  <c r="AA14" i="3"/>
  <c r="AA36" i="3"/>
  <c r="AA13" i="3"/>
  <c r="AA41" i="3"/>
  <c r="AA29" i="3"/>
  <c r="AA17" i="3"/>
  <c r="AA6" i="3"/>
  <c r="AA5" i="3"/>
  <c r="AA48" i="3"/>
  <c r="AA24" i="3"/>
  <c r="AA43" i="3"/>
  <c r="AA31" i="3"/>
  <c r="AA19" i="3"/>
  <c r="AA8" i="3"/>
  <c r="AA38" i="3"/>
  <c r="AA26" i="3"/>
  <c r="AA15" i="3"/>
  <c r="AA33" i="3"/>
  <c r="AA10" i="3"/>
  <c r="AA40" i="3"/>
  <c r="AA47" i="3"/>
  <c r="AA35" i="3"/>
  <c r="AA23" i="3"/>
  <c r="AA12" i="3"/>
  <c r="AA42" i="3"/>
  <c r="AA30" i="3"/>
  <c r="AA18" i="3"/>
  <c r="AA7" i="3"/>
  <c r="AA49" i="3"/>
  <c r="AA25" i="3"/>
  <c r="AA44" i="3"/>
  <c r="AA32" i="3"/>
  <c r="AA20" i="3"/>
  <c r="AA9" i="3"/>
  <c r="AA39" i="3"/>
  <c r="AA27" i="3"/>
  <c r="AA16" i="3"/>
  <c r="AA46" i="3"/>
  <c r="AA34" i="3"/>
  <c r="AA22" i="3"/>
  <c r="AA11" i="3"/>
  <c r="M46" i="3"/>
  <c r="N46" i="3" s="1"/>
  <c r="M11" i="3"/>
  <c r="N11" i="3" s="1"/>
  <c r="M27" i="3"/>
  <c r="N27" i="3" s="1"/>
  <c r="M45" i="3"/>
  <c r="N45" i="3" s="1"/>
  <c r="M44" i="3"/>
  <c r="N44" i="3" s="1"/>
  <c r="M38" i="3"/>
  <c r="N38" i="3" s="1"/>
  <c r="M22" i="3"/>
  <c r="N22" i="3" s="1"/>
  <c r="M39" i="3"/>
  <c r="N39" i="3" s="1"/>
  <c r="N16" i="3"/>
  <c r="M10" i="3"/>
  <c r="N10" i="3" s="1"/>
  <c r="M34" i="3"/>
  <c r="N34" i="3" s="1"/>
  <c r="M21" i="3"/>
  <c r="N21" i="3" s="1"/>
  <c r="M5" i="3"/>
  <c r="N5" i="3" s="1"/>
  <c r="M33" i="3"/>
  <c r="N33" i="3" s="1"/>
  <c r="M30" i="3"/>
  <c r="N30" i="3" s="1"/>
  <c r="M6" i="3"/>
  <c r="N6" i="3" s="1"/>
  <c r="M29" i="3"/>
  <c r="N29" i="3" s="1"/>
  <c r="M7" i="3"/>
  <c r="N7" i="3" s="1"/>
  <c r="M13" i="3"/>
  <c r="N13" i="3" s="1"/>
  <c r="M18" i="3"/>
  <c r="N18" i="3" s="1"/>
  <c r="M24" i="3"/>
  <c r="N24" i="3" s="1"/>
  <c r="M49" i="3"/>
  <c r="M35" i="3"/>
  <c r="N35" i="3" s="1"/>
  <c r="M41" i="3"/>
  <c r="N41" i="3" s="1"/>
  <c r="M47" i="3"/>
  <c r="N47" i="3" s="1"/>
  <c r="M23" i="3"/>
  <c r="N23" i="3" s="1"/>
  <c r="M42" i="3"/>
  <c r="N42" i="3" s="1"/>
  <c r="M48" i="3"/>
  <c r="N48" i="3" s="1"/>
  <c r="N36" i="3"/>
  <c r="M12" i="3"/>
  <c r="N12" i="3" s="1"/>
  <c r="M17" i="3"/>
  <c r="N17" i="3" s="1"/>
  <c r="AA28" i="3" l="1"/>
  <c r="N49" i="3"/>
</calcChain>
</file>

<file path=xl/sharedStrings.xml><?xml version="1.0" encoding="utf-8"?>
<sst xmlns="http://schemas.openxmlformats.org/spreadsheetml/2006/main" count="89" uniqueCount="65">
  <si>
    <t>호실</t>
    <phoneticPr fontId="3" type="noConversion"/>
  </si>
  <si>
    <t>공급금액</t>
    <phoneticPr fontId="3" type="noConversion"/>
  </si>
  <si>
    <t>토지가</t>
    <phoneticPr fontId="3" type="noConversion"/>
  </si>
  <si>
    <t>건물가</t>
    <phoneticPr fontId="3" type="noConversion"/>
  </si>
  <si>
    <t>VAT</t>
    <phoneticPr fontId="3" type="noConversion"/>
  </si>
  <si>
    <t>VAT 포함</t>
    <phoneticPr fontId="3" type="noConversion"/>
  </si>
  <si>
    <t>B129</t>
    <phoneticPr fontId="3" type="noConversion"/>
  </si>
  <si>
    <t>가계약</t>
    <phoneticPr fontId="3" type="noConversion"/>
  </si>
  <si>
    <t>전용</t>
    <phoneticPr fontId="3" type="noConversion"/>
  </si>
  <si>
    <t>㎡</t>
    <phoneticPr fontId="3" type="noConversion"/>
  </si>
  <si>
    <t>평</t>
    <phoneticPr fontId="3" type="noConversion"/>
  </si>
  <si>
    <t>계약</t>
    <phoneticPr fontId="3" type="noConversion"/>
  </si>
  <si>
    <t>할인금액</t>
    <phoneticPr fontId="3" type="noConversion"/>
  </si>
  <si>
    <t>원분양가</t>
    <phoneticPr fontId="3" type="noConversion"/>
  </si>
  <si>
    <t>할인률</t>
    <phoneticPr fontId="3" type="noConversion"/>
  </si>
  <si>
    <t>22~30%</t>
    <phoneticPr fontId="3" type="noConversion"/>
  </si>
  <si>
    <t>페이백(22%)</t>
    <phoneticPr fontId="3" type="noConversion"/>
  </si>
  <si>
    <t>본부수수료계(5.6%)</t>
    <phoneticPr fontId="3" type="noConversion"/>
  </si>
  <si>
    <t>계약시(4%)</t>
    <phoneticPr fontId="3" type="noConversion"/>
  </si>
  <si>
    <t>잔금시(1.6%)</t>
    <phoneticPr fontId="3" type="noConversion"/>
  </si>
  <si>
    <t>수수료(10%계약금 진행 시)</t>
    <phoneticPr fontId="3" type="noConversion"/>
  </si>
  <si>
    <t>수수료 계(27.6%)</t>
    <phoneticPr fontId="3" type="noConversion"/>
  </si>
  <si>
    <t>수수료(5%계약금 진행 시)</t>
    <phoneticPr fontId="3" type="noConversion"/>
  </si>
  <si>
    <t>계약시(2%)</t>
    <phoneticPr fontId="3" type="noConversion"/>
  </si>
  <si>
    <t>잔금시(3.6%)</t>
    <phoneticPr fontId="3" type="noConversion"/>
  </si>
  <si>
    <t>최종할인가(할인+페이백 적용시)</t>
    <phoneticPr fontId="3" type="noConversion"/>
  </si>
  <si>
    <t>평단가</t>
    <phoneticPr fontId="3" type="noConversion"/>
  </si>
  <si>
    <t>원분양가 대비</t>
    <phoneticPr fontId="3" type="noConversion"/>
  </si>
  <si>
    <t>수수료포함시</t>
    <phoneticPr fontId="3" type="noConversion"/>
  </si>
  <si>
    <t>최종할인률</t>
    <phoneticPr fontId="3" type="noConversion"/>
  </si>
  <si>
    <t>원분양가대비</t>
    <phoneticPr fontId="3" type="noConversion"/>
  </si>
  <si>
    <t>본부수수료</t>
    <phoneticPr fontId="3" type="noConversion"/>
  </si>
  <si>
    <t>할인률</t>
    <phoneticPr fontId="3" type="noConversion"/>
  </si>
  <si>
    <t>페이백률</t>
    <phoneticPr fontId="3" type="noConversion"/>
  </si>
  <si>
    <t>할인금액(계약서 출력 금액 / 수수료 및 페이백 기준 금액)</t>
    <phoneticPr fontId="3" type="noConversion"/>
  </si>
  <si>
    <t>1. 분납 가능</t>
    <phoneticPr fontId="3" type="noConversion"/>
  </si>
  <si>
    <t>- 2차계약금 : 계약금(10% - 1,000만원 또는 5% - 1,000만원)</t>
    <phoneticPr fontId="3" type="noConversion"/>
  </si>
  <si>
    <t>- 1차계약금 1,000만원 (계약서 작성 및 불출 가능)</t>
    <phoneticPr fontId="3" type="noConversion"/>
  </si>
  <si>
    <t>※ 2차계약금은 1차계약금 납부일로 부터 30일 이내 납부 필요</t>
    <phoneticPr fontId="3" type="noConversion"/>
  </si>
  <si>
    <t>- 단, 2차계약금 납부일로부터 30일 이내 잔금 미납부 시 중도금 1,000만원 입금 필요</t>
    <phoneticPr fontId="3" type="noConversion"/>
  </si>
  <si>
    <t>- 중도금 1,000만원 입금 후 4개월 내 잔금 납부 필요</t>
    <phoneticPr fontId="3" type="noConversion"/>
  </si>
  <si>
    <t>1차 계약금</t>
    <phoneticPr fontId="3" type="noConversion"/>
  </si>
  <si>
    <t>1,000만원</t>
    <phoneticPr fontId="3" type="noConversion"/>
  </si>
  <si>
    <t>2차 계약금</t>
    <phoneticPr fontId="3" type="noConversion"/>
  </si>
  <si>
    <t>2,000만원</t>
    <phoneticPr fontId="3" type="noConversion"/>
  </si>
  <si>
    <t>계약시</t>
    <phoneticPr fontId="3" type="noConversion"/>
  </si>
  <si>
    <t>500만원</t>
    <phoneticPr fontId="3" type="noConversion"/>
  </si>
  <si>
    <t>중도금</t>
    <phoneticPr fontId="3" type="noConversion"/>
  </si>
  <si>
    <t>잔금</t>
    <phoneticPr fontId="3" type="noConversion"/>
  </si>
  <si>
    <t>2억 7,000만원</t>
    <phoneticPr fontId="3" type="noConversion"/>
  </si>
  <si>
    <t>11/10 이전 잔금납부시</t>
    <phoneticPr fontId="3" type="noConversion"/>
  </si>
  <si>
    <t>예시) 3억 호실 9월 10일 계약 시</t>
    <phoneticPr fontId="3" type="noConversion"/>
  </si>
  <si>
    <t>2차 계약금 납부 익월
계약금 수수료 지급</t>
    <phoneticPr fontId="3" type="noConversion"/>
  </si>
  <si>
    <t>잔금 납부 익월
잔금 수수료(페이백수수료 포함) 지급</t>
    <phoneticPr fontId="3" type="noConversion"/>
  </si>
  <si>
    <t>계약금수수료 4%</t>
    <phoneticPr fontId="3" type="noConversion"/>
  </si>
  <si>
    <t>계약금수수료 2%</t>
    <phoneticPr fontId="3" type="noConversion"/>
  </si>
  <si>
    <t>잔금수수료 1.6% + 페이백 22%</t>
    <phoneticPr fontId="3" type="noConversion"/>
  </si>
  <si>
    <t>잔금수수료 3.6% + 페이백 22%</t>
    <phoneticPr fontId="3" type="noConversion"/>
  </si>
  <si>
    <t>2025-10-10 (계약일로부터 1개월 이내)</t>
    <phoneticPr fontId="3" type="noConversion"/>
  </si>
  <si>
    <t>2026-03-10 (계약일로부터 최장 6개월 이내)</t>
    <phoneticPr fontId="3" type="noConversion"/>
  </si>
  <si>
    <t>2억 8,500만원</t>
    <phoneticPr fontId="3" type="noConversion"/>
  </si>
  <si>
    <t>2억 7,500만원</t>
    <phoneticPr fontId="3" type="noConversion"/>
  </si>
  <si>
    <t>2억 6,000만원</t>
    <phoneticPr fontId="3" type="noConversion"/>
  </si>
  <si>
    <t xml:space="preserve">■ 청라 SK V1 근생시설 </t>
    <phoneticPr fontId="3" type="noConversion"/>
  </si>
  <si>
    <t>2. 잔금 납부 기간 : (1차)계약금 납부 후 2개월 이내 (중도금 자납 시 계약일로부터 최장 6개월 가능)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</si>
</sst>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0_-;\-* #,##0.00_-;_-* &quot;-&quot;_-;_-@_-"/>
    <numFmt numFmtId="177" formatCode="0.0%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새굴림"/>
      <family val="1"/>
      <charset val="129"/>
    </font>
    <font>
      <sz val="11"/>
      <color rgb="FFFF000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</cellStyleXfs>
  <cellXfs count="7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>
      <alignment vertical="center"/>
    </xf>
    <xf numFmtId="41" fontId="4" fillId="0" borderId="3" xfId="1" applyFont="1" applyBorder="1">
      <alignment vertical="center"/>
    </xf>
    <xf numFmtId="41" fontId="4" fillId="0" borderId="6" xfId="1" applyFont="1" applyBorder="1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2" fillId="2" borderId="5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4" fillId="2" borderId="5" xfId="0" applyFont="1" applyFill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41" fontId="4" fillId="0" borderId="5" xfId="1" applyFont="1" applyBorder="1">
      <alignment vertical="center"/>
    </xf>
    <xf numFmtId="9" fontId="2" fillId="2" borderId="4" xfId="0" applyNumberFormat="1" applyFont="1" applyFill="1" applyBorder="1" applyAlignment="1">
      <alignment horizontal="center" vertical="center" wrapText="1"/>
    </xf>
    <xf numFmtId="41" fontId="4" fillId="0" borderId="7" xfId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41" fontId="4" fillId="0" borderId="10" xfId="1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41" fontId="4" fillId="0" borderId="12" xfId="1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177" fontId="7" fillId="0" borderId="0" xfId="0" applyNumberFormat="1" applyFont="1">
      <alignment vertical="center"/>
    </xf>
    <xf numFmtId="0" fontId="2" fillId="2" borderId="9" xfId="0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1" fontId="4" fillId="0" borderId="16" xfId="1" applyFont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41" fontId="4" fillId="0" borderId="18" xfId="1" applyFont="1" applyBorder="1">
      <alignment vertical="center"/>
    </xf>
    <xf numFmtId="41" fontId="4" fillId="0" borderId="19" xfId="1" applyFont="1" applyBorder="1">
      <alignment vertical="center"/>
    </xf>
    <xf numFmtId="41" fontId="4" fillId="0" borderId="13" xfId="1" applyFont="1" applyBorder="1">
      <alignment vertical="center"/>
    </xf>
    <xf numFmtId="41" fontId="0" fillId="0" borderId="16" xfId="1" applyFont="1" applyBorder="1">
      <alignment vertical="center"/>
    </xf>
    <xf numFmtId="41" fontId="0" fillId="0" borderId="12" xfId="1" applyFont="1" applyBorder="1">
      <alignment vertical="center"/>
    </xf>
    <xf numFmtId="177" fontId="6" fillId="0" borderId="10" xfId="2" applyNumberFormat="1" applyFont="1" applyBorder="1" applyAlignment="1">
      <alignment horizontal="center" vertical="center"/>
    </xf>
    <xf numFmtId="177" fontId="4" fillId="0" borderId="10" xfId="2" applyNumberFormat="1" applyFont="1" applyBorder="1" applyAlignment="1">
      <alignment horizontal="center" vertical="center"/>
    </xf>
    <xf numFmtId="177" fontId="0" fillId="0" borderId="1" xfId="2" applyNumberFormat="1" applyFont="1" applyBorder="1">
      <alignment vertical="center"/>
    </xf>
    <xf numFmtId="177" fontId="1" fillId="0" borderId="1" xfId="2" applyNumberFormat="1" applyFont="1" applyBorder="1">
      <alignment vertical="center"/>
    </xf>
    <xf numFmtId="9" fontId="4" fillId="0" borderId="5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0" fillId="0" borderId="21" xfId="0" applyBorder="1">
      <alignment vertical="center"/>
    </xf>
    <xf numFmtId="9" fontId="10" fillId="0" borderId="20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0" fillId="0" borderId="8" xfId="0" applyBorder="1">
      <alignment vertical="center"/>
    </xf>
    <xf numFmtId="9" fontId="10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22" xfId="0" applyBorder="1">
      <alignment vertical="center"/>
    </xf>
    <xf numFmtId="1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9" fontId="2" fillId="0" borderId="2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1" fontId="4" fillId="0" borderId="0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3" xfId="0" applyNumberFormat="1" applyFont="1" applyFill="1" applyBorder="1" applyAlignment="1">
      <alignment horizontal="center" vertical="center" wrapText="1"/>
    </xf>
    <xf numFmtId="9" fontId="2" fillId="2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9" fontId="2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</cellXfs>
  <cellStyles count="5">
    <cellStyle name="백분율" xfId="2" builtinId="5"/>
    <cellStyle name="쉼표 [0]" xfId="1" builtinId="6"/>
    <cellStyle name="쉼표 [0] 2" xfId="3" xr:uid="{0A9D188B-4ECF-47C2-ABEA-37047967F042}"/>
    <cellStyle name="표준" xfId="0" builtinId="0"/>
    <cellStyle name="표준 2" xfId="4" xr:uid="{20246CE5-D7F5-4345-BB0D-BF48158E96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FBDB-0200-4010-B910-A55C22E095BB}">
  <dimension ref="B2:O32"/>
  <sheetViews>
    <sheetView workbookViewId="0">
      <selection activeCell="B1" sqref="B1"/>
    </sheetView>
  </sheetViews>
  <sheetFormatPr defaultRowHeight="16.5" x14ac:dyDescent="0.3"/>
  <cols>
    <col min="2" max="2" width="11.125" bestFit="1" customWidth="1"/>
    <col min="6" max="6" width="11.125" bestFit="1" customWidth="1"/>
    <col min="10" max="10" width="11.125" bestFit="1" customWidth="1"/>
    <col min="14" max="14" width="11.125" bestFit="1" customWidth="1"/>
  </cols>
  <sheetData>
    <row r="2" spans="2:11" x14ac:dyDescent="0.3">
      <c r="B2" s="8" t="s">
        <v>35</v>
      </c>
    </row>
    <row r="3" spans="2:11" x14ac:dyDescent="0.3">
      <c r="B3" s="42" t="s">
        <v>37</v>
      </c>
    </row>
    <row r="4" spans="2:11" x14ac:dyDescent="0.3">
      <c r="B4" s="42" t="s">
        <v>36</v>
      </c>
    </row>
    <row r="5" spans="2:11" x14ac:dyDescent="0.3">
      <c r="B5" s="42" t="s">
        <v>38</v>
      </c>
    </row>
    <row r="7" spans="2:11" x14ac:dyDescent="0.3">
      <c r="B7" s="8" t="s">
        <v>64</v>
      </c>
    </row>
    <row r="8" spans="2:11" x14ac:dyDescent="0.3">
      <c r="B8" s="42" t="s">
        <v>39</v>
      </c>
    </row>
    <row r="9" spans="2:11" x14ac:dyDescent="0.3">
      <c r="B9" s="42" t="s">
        <v>40</v>
      </c>
    </row>
    <row r="11" spans="2:11" x14ac:dyDescent="0.3">
      <c r="B11" s="54" t="s">
        <v>51</v>
      </c>
    </row>
    <row r="13" spans="2:11" x14ac:dyDescent="0.3">
      <c r="B13" s="52">
        <v>45910</v>
      </c>
      <c r="F13" s="52" t="s">
        <v>58</v>
      </c>
      <c r="J13" s="53" t="s">
        <v>50</v>
      </c>
    </row>
    <row r="14" spans="2:11" x14ac:dyDescent="0.3">
      <c r="B14" s="60" t="s">
        <v>41</v>
      </c>
      <c r="C14" s="61"/>
      <c r="D14" s="43"/>
      <c r="E14" s="46">
        <v>0.1</v>
      </c>
      <c r="F14" s="60" t="s">
        <v>43</v>
      </c>
      <c r="G14" s="61"/>
      <c r="H14" s="51"/>
      <c r="I14" s="51"/>
      <c r="J14" s="60" t="s">
        <v>48</v>
      </c>
      <c r="K14" s="61"/>
    </row>
    <row r="15" spans="2:11" x14ac:dyDescent="0.3">
      <c r="B15" s="60" t="s">
        <v>42</v>
      </c>
      <c r="C15" s="61"/>
      <c r="E15" s="47" t="s">
        <v>45</v>
      </c>
      <c r="F15" s="60" t="s">
        <v>44</v>
      </c>
      <c r="G15" s="61"/>
      <c r="I15" s="44"/>
      <c r="J15" s="60" t="s">
        <v>49</v>
      </c>
      <c r="K15" s="61"/>
    </row>
    <row r="16" spans="2:11" x14ac:dyDescent="0.3">
      <c r="E16" s="45"/>
      <c r="F16" s="55" t="s">
        <v>54</v>
      </c>
      <c r="I16" s="45"/>
      <c r="J16" s="55" t="s">
        <v>56</v>
      </c>
    </row>
    <row r="17" spans="5:15" x14ac:dyDescent="0.3">
      <c r="E17" s="45"/>
      <c r="F17" s="55"/>
      <c r="I17" s="45"/>
    </row>
    <row r="18" spans="5:15" x14ac:dyDescent="0.3">
      <c r="E18" s="45"/>
      <c r="I18" s="45"/>
      <c r="J18" s="52">
        <v>45971</v>
      </c>
      <c r="N18" s="52" t="s">
        <v>59</v>
      </c>
    </row>
    <row r="19" spans="5:15" x14ac:dyDescent="0.3">
      <c r="E19" s="45"/>
      <c r="I19" s="48"/>
      <c r="J19" s="60" t="s">
        <v>47</v>
      </c>
      <c r="K19" s="61"/>
      <c r="L19" s="43"/>
      <c r="M19" s="51"/>
      <c r="N19" s="60" t="s">
        <v>48</v>
      </c>
      <c r="O19" s="61"/>
    </row>
    <row r="20" spans="5:15" x14ac:dyDescent="0.3">
      <c r="E20" s="45"/>
      <c r="J20" s="60" t="s">
        <v>42</v>
      </c>
      <c r="K20" s="61"/>
      <c r="N20" s="60" t="s">
        <v>62</v>
      </c>
      <c r="O20" s="61"/>
    </row>
    <row r="21" spans="5:15" x14ac:dyDescent="0.3">
      <c r="E21" s="45"/>
      <c r="N21" s="55" t="s">
        <v>56</v>
      </c>
    </row>
    <row r="22" spans="5:15" x14ac:dyDescent="0.3">
      <c r="E22" s="45"/>
      <c r="F22" s="52" t="s">
        <v>58</v>
      </c>
      <c r="J22" s="53" t="s">
        <v>50</v>
      </c>
    </row>
    <row r="23" spans="5:15" x14ac:dyDescent="0.3">
      <c r="E23" s="49">
        <v>0.05</v>
      </c>
      <c r="F23" s="60" t="s">
        <v>43</v>
      </c>
      <c r="G23" s="61"/>
      <c r="H23" s="43"/>
      <c r="I23" s="51"/>
      <c r="J23" s="60" t="s">
        <v>48</v>
      </c>
      <c r="K23" s="61"/>
    </row>
    <row r="24" spans="5:15" x14ac:dyDescent="0.3">
      <c r="E24" s="50" t="s">
        <v>45</v>
      </c>
      <c r="F24" s="60" t="s">
        <v>46</v>
      </c>
      <c r="G24" s="61"/>
      <c r="I24" s="44"/>
      <c r="J24" s="60" t="s">
        <v>60</v>
      </c>
      <c r="K24" s="61"/>
    </row>
    <row r="25" spans="5:15" x14ac:dyDescent="0.3">
      <c r="F25" s="55" t="s">
        <v>55</v>
      </c>
      <c r="I25" s="45"/>
      <c r="J25" s="55" t="s">
        <v>57</v>
      </c>
    </row>
    <row r="26" spans="5:15" x14ac:dyDescent="0.3">
      <c r="F26" s="55"/>
      <c r="I26" s="45"/>
    </row>
    <row r="27" spans="5:15" x14ac:dyDescent="0.3">
      <c r="I27" s="45"/>
      <c r="J27" s="52">
        <v>45971</v>
      </c>
      <c r="N27" s="52" t="s">
        <v>59</v>
      </c>
    </row>
    <row r="28" spans="5:15" x14ac:dyDescent="0.3">
      <c r="I28" s="48"/>
      <c r="J28" s="60" t="s">
        <v>47</v>
      </c>
      <c r="K28" s="61"/>
      <c r="L28" s="43"/>
      <c r="M28" s="51"/>
      <c r="N28" s="60" t="s">
        <v>48</v>
      </c>
      <c r="O28" s="61"/>
    </row>
    <row r="29" spans="5:15" x14ac:dyDescent="0.3">
      <c r="J29" s="60" t="s">
        <v>42</v>
      </c>
      <c r="K29" s="61"/>
      <c r="N29" s="60" t="s">
        <v>61</v>
      </c>
      <c r="O29" s="61"/>
    </row>
    <row r="30" spans="5:15" x14ac:dyDescent="0.3">
      <c r="N30" s="55" t="s">
        <v>57</v>
      </c>
    </row>
    <row r="32" spans="5:15" ht="31.5" customHeight="1" x14ac:dyDescent="0.3">
      <c r="E32" s="62" t="s">
        <v>52</v>
      </c>
      <c r="F32" s="63"/>
      <c r="G32" s="61"/>
      <c r="J32" s="62" t="s">
        <v>53</v>
      </c>
      <c r="K32" s="63"/>
      <c r="L32" s="63"/>
      <c r="M32" s="63"/>
      <c r="N32" s="63"/>
      <c r="O32" s="61"/>
    </row>
  </sheetData>
  <mergeCells count="20">
    <mergeCell ref="J29:K29"/>
    <mergeCell ref="N29:O29"/>
    <mergeCell ref="E32:G32"/>
    <mergeCell ref="J32:O32"/>
    <mergeCell ref="N19:O19"/>
    <mergeCell ref="N20:O20"/>
    <mergeCell ref="J23:K23"/>
    <mergeCell ref="J24:K24"/>
    <mergeCell ref="J28:K28"/>
    <mergeCell ref="N28:O28"/>
    <mergeCell ref="F24:G24"/>
    <mergeCell ref="F23:G23"/>
    <mergeCell ref="J14:K14"/>
    <mergeCell ref="J15:K15"/>
    <mergeCell ref="J19:K19"/>
    <mergeCell ref="J20:K20"/>
    <mergeCell ref="B14:C14"/>
    <mergeCell ref="B15:C15"/>
    <mergeCell ref="F14:G14"/>
    <mergeCell ref="F15:G1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31DC-EC5F-4451-938D-E5CB852AB5ED}">
  <sheetPr>
    <pageSetUpPr fitToPage="1"/>
  </sheetPr>
  <dimension ref="A2:AG49"/>
  <sheetViews>
    <sheetView showGridLines="0" tabSelected="1" zoomScale="70" zoomScaleNormal="70" workbookViewId="0">
      <pane ySplit="4" topLeftCell="A5" activePane="bottomLeft" state="frozen"/>
      <selection pane="bottomLeft" activeCell="N24" sqref="N24"/>
    </sheetView>
  </sheetViews>
  <sheetFormatPr defaultRowHeight="16.5" x14ac:dyDescent="0.3"/>
  <cols>
    <col min="1" max="1" width="9" style="59"/>
    <col min="3" max="3" width="11.25" hidden="1" customWidth="1"/>
    <col min="4" max="4" width="11.25" customWidth="1"/>
    <col min="5" max="5" width="11.25" hidden="1" customWidth="1"/>
    <col min="6" max="6" width="11.25" customWidth="1"/>
    <col min="7" max="7" width="17.5" customWidth="1"/>
    <col min="8" max="8" width="11.125" customWidth="1"/>
    <col min="9" max="9" width="16.625" customWidth="1"/>
    <col min="10" max="10" width="16.75" customWidth="1"/>
    <col min="11" max="11" width="16.5" customWidth="1"/>
    <col min="12" max="12" width="17.125" customWidth="1"/>
    <col min="13" max="13" width="15.75" customWidth="1"/>
    <col min="14" max="17" width="17.25" customWidth="1"/>
    <col min="18" max="24" width="17.25" hidden="1" customWidth="1"/>
    <col min="25" max="25" width="2.625" customWidth="1"/>
    <col min="26" max="26" width="20.125" customWidth="1"/>
    <col min="27" max="27" width="14.75" customWidth="1"/>
    <col min="28" max="29" width="15.625" customWidth="1"/>
    <col min="30" max="34" width="9" customWidth="1"/>
  </cols>
  <sheetData>
    <row r="2" spans="2:33" ht="24.75" customHeight="1" x14ac:dyDescent="0.3">
      <c r="B2" s="8" t="s">
        <v>63</v>
      </c>
      <c r="C2" s="8"/>
      <c r="D2" s="8"/>
      <c r="E2" s="8"/>
      <c r="F2" s="8"/>
      <c r="G2" s="8"/>
      <c r="H2" s="8"/>
      <c r="I2" s="8"/>
      <c r="O2" s="22">
        <v>0.27600000000000002</v>
      </c>
      <c r="P2" s="22">
        <v>0.22</v>
      </c>
      <c r="Q2" s="22">
        <v>5.6000000000000001E-2</v>
      </c>
      <c r="R2" s="22">
        <v>0.04</v>
      </c>
      <c r="S2" s="22">
        <v>1.6E-2</v>
      </c>
      <c r="T2" s="22">
        <v>0.27600000000000002</v>
      </c>
      <c r="U2" s="22">
        <v>0.22</v>
      </c>
      <c r="V2" s="22">
        <v>5.6000000000000001E-2</v>
      </c>
      <c r="W2" s="22">
        <v>0.02</v>
      </c>
      <c r="X2" s="22">
        <v>3.5999999999999997E-2</v>
      </c>
      <c r="Y2" s="22"/>
      <c r="Z2" s="11"/>
      <c r="AC2" s="9"/>
    </row>
    <row r="3" spans="2:33" ht="15.75" customHeight="1" thickBot="1" x14ac:dyDescent="0.35">
      <c r="B3" s="68" t="s">
        <v>0</v>
      </c>
      <c r="C3" s="69" t="s">
        <v>8</v>
      </c>
      <c r="D3" s="70"/>
      <c r="E3" s="69" t="s">
        <v>11</v>
      </c>
      <c r="F3" s="70"/>
      <c r="G3" s="19" t="s">
        <v>13</v>
      </c>
      <c r="H3" s="12" t="s">
        <v>14</v>
      </c>
      <c r="I3" s="72" t="s">
        <v>12</v>
      </c>
      <c r="J3" s="65" t="s">
        <v>34</v>
      </c>
      <c r="K3" s="64"/>
      <c r="L3" s="64"/>
      <c r="M3" s="64"/>
      <c r="N3" s="71"/>
      <c r="O3" s="64" t="s">
        <v>20</v>
      </c>
      <c r="P3" s="65"/>
      <c r="Q3" s="64"/>
      <c r="R3" s="64"/>
      <c r="S3" s="64"/>
      <c r="T3" s="64" t="s">
        <v>22</v>
      </c>
      <c r="U3" s="65"/>
      <c r="V3" s="64"/>
      <c r="W3" s="64"/>
      <c r="X3" s="64"/>
      <c r="Y3" s="56"/>
      <c r="Z3" s="65" t="s">
        <v>25</v>
      </c>
      <c r="AA3" s="66"/>
      <c r="AB3" s="67" t="s">
        <v>27</v>
      </c>
      <c r="AC3" s="67"/>
      <c r="AE3" s="68" t="s">
        <v>30</v>
      </c>
      <c r="AF3" s="68"/>
      <c r="AG3" s="68"/>
    </row>
    <row r="4" spans="2:33" x14ac:dyDescent="0.3">
      <c r="B4" s="68"/>
      <c r="C4" s="1" t="s">
        <v>9</v>
      </c>
      <c r="D4" s="1" t="s">
        <v>10</v>
      </c>
      <c r="E4" s="1" t="s">
        <v>9</v>
      </c>
      <c r="F4" s="2" t="s">
        <v>10</v>
      </c>
      <c r="G4" s="3" t="s">
        <v>1</v>
      </c>
      <c r="H4" s="12" t="s">
        <v>15</v>
      </c>
      <c r="I4" s="73"/>
      <c r="J4" s="15" t="s">
        <v>1</v>
      </c>
      <c r="K4" s="10" t="s">
        <v>2</v>
      </c>
      <c r="L4" s="1" t="s">
        <v>3</v>
      </c>
      <c r="M4" s="2" t="s">
        <v>4</v>
      </c>
      <c r="N4" s="21" t="s">
        <v>5</v>
      </c>
      <c r="O4" s="26" t="s">
        <v>21</v>
      </c>
      <c r="P4" s="28" t="s">
        <v>16</v>
      </c>
      <c r="Q4" s="19" t="s">
        <v>17</v>
      </c>
      <c r="R4" s="17" t="s">
        <v>18</v>
      </c>
      <c r="S4" s="17" t="s">
        <v>19</v>
      </c>
      <c r="T4" s="23" t="s">
        <v>21</v>
      </c>
      <c r="U4" s="28" t="s">
        <v>16</v>
      </c>
      <c r="V4" s="19" t="s">
        <v>17</v>
      </c>
      <c r="W4" s="23" t="s">
        <v>23</v>
      </c>
      <c r="X4" s="1" t="s">
        <v>24</v>
      </c>
      <c r="Y4" s="57"/>
      <c r="Z4" s="28" t="s">
        <v>1</v>
      </c>
      <c r="AA4" s="26" t="s">
        <v>26</v>
      </c>
      <c r="AB4" s="21" t="s">
        <v>29</v>
      </c>
      <c r="AC4" s="21" t="s">
        <v>28</v>
      </c>
      <c r="AE4" s="1" t="s">
        <v>32</v>
      </c>
      <c r="AF4" s="1" t="s">
        <v>33</v>
      </c>
      <c r="AG4" s="1" t="s">
        <v>31</v>
      </c>
    </row>
    <row r="5" spans="2:33" x14ac:dyDescent="0.3">
      <c r="B5" s="4">
        <v>101</v>
      </c>
      <c r="C5" s="24">
        <v>70.150000000000006</v>
      </c>
      <c r="D5" s="24">
        <v>21.220375000000001</v>
      </c>
      <c r="E5" s="25">
        <v>141.08000000000001</v>
      </c>
      <c r="F5" s="39">
        <f>E5*0.3025</f>
        <v>42.676700000000004</v>
      </c>
      <c r="G5" s="40">
        <v>1055300000</v>
      </c>
      <c r="H5" s="38">
        <f>AE5</f>
        <v>0.21567326826494837</v>
      </c>
      <c r="I5" s="13">
        <f>G5-J5</f>
        <v>227600000</v>
      </c>
      <c r="J5" s="7">
        <v>827700000</v>
      </c>
      <c r="K5" s="14">
        <v>210898000</v>
      </c>
      <c r="L5" s="5">
        <f>J5-K5</f>
        <v>616802000</v>
      </c>
      <c r="M5" s="6">
        <f>L5*0.1</f>
        <v>61680200</v>
      </c>
      <c r="N5" s="18">
        <f>SUM(K5:M5)</f>
        <v>889380200</v>
      </c>
      <c r="O5" s="27">
        <f>J5*$O$2</f>
        <v>228445200.00000003</v>
      </c>
      <c r="P5" s="29">
        <f>J5*$P$2</f>
        <v>182094000</v>
      </c>
      <c r="Q5" s="20">
        <f>J5*$Q$2</f>
        <v>46351200</v>
      </c>
      <c r="R5" s="18">
        <f>J5*$R$2</f>
        <v>33108000</v>
      </c>
      <c r="S5" s="18">
        <f>J5*$S$2</f>
        <v>13243200</v>
      </c>
      <c r="T5" s="31">
        <f>J5*$O$2</f>
        <v>228445200.00000003</v>
      </c>
      <c r="U5" s="29">
        <f>J5*$P$2</f>
        <v>182094000</v>
      </c>
      <c r="V5" s="20">
        <f>J5*$V$2</f>
        <v>46351200</v>
      </c>
      <c r="W5" s="31">
        <f>J5*$W$2</f>
        <v>16554000</v>
      </c>
      <c r="X5" s="5">
        <f>J5*$X$2</f>
        <v>29797199.999999996</v>
      </c>
      <c r="Y5" s="58"/>
      <c r="Z5" s="29">
        <f>J5-P5</f>
        <v>645606000</v>
      </c>
      <c r="AA5" s="32">
        <f t="shared" ref="AA5:AA49" si="0">ROUND(Z5/F5,-3)</f>
        <v>15128000</v>
      </c>
      <c r="AB5" s="34">
        <f>1-(Z5/G5)</f>
        <v>0.38822514924665974</v>
      </c>
      <c r="AC5" s="35">
        <f t="shared" ref="AC5:AC49" si="1">AB5+AG5</f>
        <v>0.43214744622382262</v>
      </c>
      <c r="AE5" s="36">
        <f>1-(J5/G5)</f>
        <v>0.21567326826494837</v>
      </c>
      <c r="AF5" s="36">
        <f>P5/G5</f>
        <v>0.17255188098171137</v>
      </c>
      <c r="AG5" s="37">
        <f t="shared" ref="AG5:AG49" si="2">Q5/G5</f>
        <v>4.3922296977162892E-2</v>
      </c>
    </row>
    <row r="6" spans="2:33" x14ac:dyDescent="0.3">
      <c r="B6" s="4">
        <v>102</v>
      </c>
      <c r="C6" s="24">
        <v>63.45</v>
      </c>
      <c r="D6" s="24">
        <v>19.193625000000001</v>
      </c>
      <c r="E6" s="25">
        <v>127.78999999999999</v>
      </c>
      <c r="F6" s="39">
        <f t="shared" ref="F6:F49" si="3">E6*0.3025</f>
        <v>38.656474999999993</v>
      </c>
      <c r="G6" s="40">
        <v>877100000</v>
      </c>
      <c r="H6" s="38">
        <f t="shared" ref="H6:H49" si="4">AE6</f>
        <v>0.22483183217421043</v>
      </c>
      <c r="I6" s="13">
        <f t="shared" ref="I6:I49" si="5">G6-J6</f>
        <v>197200000</v>
      </c>
      <c r="J6" s="7">
        <v>679900000</v>
      </c>
      <c r="K6" s="14">
        <v>173239000</v>
      </c>
      <c r="L6" s="5">
        <f t="shared" ref="L6:L48" si="6">J6-K6</f>
        <v>506661000</v>
      </c>
      <c r="M6" s="6">
        <f t="shared" ref="M6:M49" si="7">L6*0.1</f>
        <v>50666100</v>
      </c>
      <c r="N6" s="18">
        <f t="shared" ref="N6:N49" si="8">SUM(K6:M6)</f>
        <v>730566100</v>
      </c>
      <c r="O6" s="27">
        <f t="shared" ref="O6:O49" si="9">J6*$O$2</f>
        <v>187652400.00000003</v>
      </c>
      <c r="P6" s="29">
        <f t="shared" ref="P6:P49" si="10">J6*$P$2</f>
        <v>149578000</v>
      </c>
      <c r="Q6" s="20">
        <f t="shared" ref="Q6:Q49" si="11">J6*$Q$2</f>
        <v>38074400</v>
      </c>
      <c r="R6" s="18">
        <f t="shared" ref="R6:R49" si="12">J6*$R$2</f>
        <v>27196000</v>
      </c>
      <c r="S6" s="18">
        <f t="shared" ref="S6:S49" si="13">J6*$S$2</f>
        <v>10878400</v>
      </c>
      <c r="T6" s="31">
        <f t="shared" ref="T6:T49" si="14">J6*$O$2</f>
        <v>187652400.00000003</v>
      </c>
      <c r="U6" s="29">
        <f t="shared" ref="U6:U49" si="15">J6*$P$2</f>
        <v>149578000</v>
      </c>
      <c r="V6" s="20">
        <f t="shared" ref="V6:V49" si="16">J6*$V$2</f>
        <v>38074400</v>
      </c>
      <c r="W6" s="31">
        <f t="shared" ref="W6:W49" si="17">J6*$W$2</f>
        <v>13598000</v>
      </c>
      <c r="X6" s="5">
        <f t="shared" ref="X6:X49" si="18">J6*$X$2</f>
        <v>24476400</v>
      </c>
      <c r="Y6" s="58"/>
      <c r="Z6" s="29">
        <f t="shared" ref="Z6:Z49" si="19">J6-P6</f>
        <v>530322000</v>
      </c>
      <c r="AA6" s="33">
        <f t="shared" si="0"/>
        <v>13719000</v>
      </c>
      <c r="AB6" s="34">
        <f t="shared" ref="AB6:AB49" si="20">1-(Z6/G6)</f>
        <v>0.39536882909588411</v>
      </c>
      <c r="AC6" s="35">
        <f t="shared" si="1"/>
        <v>0.43877824649412833</v>
      </c>
      <c r="AE6" s="36">
        <f t="shared" ref="AE6:AE49" si="21">1-(J6/G6)</f>
        <v>0.22483183217421043</v>
      </c>
      <c r="AF6" s="36">
        <f t="shared" ref="AF6:AF49" si="22">P6/G6</f>
        <v>0.17053699692167371</v>
      </c>
      <c r="AG6" s="37">
        <f t="shared" si="2"/>
        <v>4.3409417398244214E-2</v>
      </c>
    </row>
    <row r="7" spans="2:33" x14ac:dyDescent="0.3">
      <c r="B7" s="4">
        <v>103</v>
      </c>
      <c r="C7" s="24">
        <v>63.45</v>
      </c>
      <c r="D7" s="24">
        <v>19.193625000000001</v>
      </c>
      <c r="E7" s="25">
        <v>127.78999999999999</v>
      </c>
      <c r="F7" s="39">
        <f t="shared" si="3"/>
        <v>38.656474999999993</v>
      </c>
      <c r="G7" s="40">
        <v>877100000</v>
      </c>
      <c r="H7" s="38">
        <f t="shared" si="4"/>
        <v>0.22483183217421043</v>
      </c>
      <c r="I7" s="13">
        <f t="shared" si="5"/>
        <v>197200000</v>
      </c>
      <c r="J7" s="7">
        <v>679900000</v>
      </c>
      <c r="K7" s="14">
        <v>173239000</v>
      </c>
      <c r="L7" s="5">
        <f t="shared" si="6"/>
        <v>506661000</v>
      </c>
      <c r="M7" s="6">
        <f t="shared" si="7"/>
        <v>50666100</v>
      </c>
      <c r="N7" s="18">
        <f t="shared" si="8"/>
        <v>730566100</v>
      </c>
      <c r="O7" s="27">
        <f t="shared" si="9"/>
        <v>187652400.00000003</v>
      </c>
      <c r="P7" s="29">
        <f t="shared" si="10"/>
        <v>149578000</v>
      </c>
      <c r="Q7" s="20">
        <f t="shared" si="11"/>
        <v>38074400</v>
      </c>
      <c r="R7" s="18">
        <f t="shared" si="12"/>
        <v>27196000</v>
      </c>
      <c r="S7" s="18">
        <f t="shared" si="13"/>
        <v>10878400</v>
      </c>
      <c r="T7" s="31">
        <f t="shared" si="14"/>
        <v>187652400.00000003</v>
      </c>
      <c r="U7" s="29">
        <f t="shared" si="15"/>
        <v>149578000</v>
      </c>
      <c r="V7" s="20">
        <f t="shared" si="16"/>
        <v>38074400</v>
      </c>
      <c r="W7" s="31">
        <f t="shared" si="17"/>
        <v>13598000</v>
      </c>
      <c r="X7" s="5">
        <f t="shared" si="18"/>
        <v>24476400</v>
      </c>
      <c r="Y7" s="58"/>
      <c r="Z7" s="29">
        <f t="shared" si="19"/>
        <v>530322000</v>
      </c>
      <c r="AA7" s="33">
        <f t="shared" si="0"/>
        <v>13719000</v>
      </c>
      <c r="AB7" s="34">
        <f t="shared" si="20"/>
        <v>0.39536882909588411</v>
      </c>
      <c r="AC7" s="35">
        <f t="shared" si="1"/>
        <v>0.43877824649412833</v>
      </c>
      <c r="AE7" s="36">
        <f t="shared" si="21"/>
        <v>0.22483183217421043</v>
      </c>
      <c r="AF7" s="36">
        <f t="shared" si="22"/>
        <v>0.17053699692167371</v>
      </c>
      <c r="AG7" s="37">
        <f t="shared" si="2"/>
        <v>4.3409417398244214E-2</v>
      </c>
    </row>
    <row r="8" spans="2:33" x14ac:dyDescent="0.3">
      <c r="B8" s="4">
        <v>104</v>
      </c>
      <c r="C8" s="24">
        <v>63.45</v>
      </c>
      <c r="D8" s="24">
        <v>19.193625000000001</v>
      </c>
      <c r="E8" s="25">
        <v>127.78999999999999</v>
      </c>
      <c r="F8" s="39">
        <f t="shared" si="3"/>
        <v>38.656474999999993</v>
      </c>
      <c r="G8" s="40">
        <v>877100000</v>
      </c>
      <c r="H8" s="38">
        <f t="shared" si="4"/>
        <v>0.22483183217421043</v>
      </c>
      <c r="I8" s="13">
        <f t="shared" si="5"/>
        <v>197200000</v>
      </c>
      <c r="J8" s="7">
        <v>679900000</v>
      </c>
      <c r="K8" s="14">
        <v>173239000</v>
      </c>
      <c r="L8" s="5">
        <f t="shared" si="6"/>
        <v>506661000</v>
      </c>
      <c r="M8" s="6">
        <f t="shared" si="7"/>
        <v>50666100</v>
      </c>
      <c r="N8" s="18">
        <f t="shared" si="8"/>
        <v>730566100</v>
      </c>
      <c r="O8" s="27">
        <f t="shared" si="9"/>
        <v>187652400.00000003</v>
      </c>
      <c r="P8" s="29">
        <f t="shared" si="10"/>
        <v>149578000</v>
      </c>
      <c r="Q8" s="20">
        <f t="shared" si="11"/>
        <v>38074400</v>
      </c>
      <c r="R8" s="18">
        <f t="shared" si="12"/>
        <v>27196000</v>
      </c>
      <c r="S8" s="18">
        <f t="shared" si="13"/>
        <v>10878400</v>
      </c>
      <c r="T8" s="31">
        <f t="shared" si="14"/>
        <v>187652400.00000003</v>
      </c>
      <c r="U8" s="29">
        <f t="shared" si="15"/>
        <v>149578000</v>
      </c>
      <c r="V8" s="20">
        <f t="shared" si="16"/>
        <v>38074400</v>
      </c>
      <c r="W8" s="31">
        <f t="shared" si="17"/>
        <v>13598000</v>
      </c>
      <c r="X8" s="5">
        <f t="shared" si="18"/>
        <v>24476400</v>
      </c>
      <c r="Y8" s="58"/>
      <c r="Z8" s="29">
        <f t="shared" si="19"/>
        <v>530322000</v>
      </c>
      <c r="AA8" s="33">
        <f t="shared" si="0"/>
        <v>13719000</v>
      </c>
      <c r="AB8" s="34">
        <f t="shared" si="20"/>
        <v>0.39536882909588411</v>
      </c>
      <c r="AC8" s="35">
        <f t="shared" si="1"/>
        <v>0.43877824649412833</v>
      </c>
      <c r="AE8" s="36">
        <f t="shared" si="21"/>
        <v>0.22483183217421043</v>
      </c>
      <c r="AF8" s="36">
        <f t="shared" si="22"/>
        <v>0.17053699692167371</v>
      </c>
      <c r="AG8" s="37">
        <f t="shared" si="2"/>
        <v>4.3409417398244214E-2</v>
      </c>
    </row>
    <row r="9" spans="2:33" x14ac:dyDescent="0.3">
      <c r="B9" s="4">
        <v>105</v>
      </c>
      <c r="C9" s="24">
        <v>63.45</v>
      </c>
      <c r="D9" s="24">
        <v>19.193625000000001</v>
      </c>
      <c r="E9" s="25">
        <v>127.78999999999999</v>
      </c>
      <c r="F9" s="39">
        <f t="shared" si="3"/>
        <v>38.656474999999993</v>
      </c>
      <c r="G9" s="40">
        <v>877100000</v>
      </c>
      <c r="H9" s="38">
        <f t="shared" si="4"/>
        <v>0.22483183217421043</v>
      </c>
      <c r="I9" s="13">
        <f t="shared" si="5"/>
        <v>197200000</v>
      </c>
      <c r="J9" s="7">
        <v>679900000</v>
      </c>
      <c r="K9" s="14">
        <v>173239000</v>
      </c>
      <c r="L9" s="5">
        <f t="shared" si="6"/>
        <v>506661000</v>
      </c>
      <c r="M9" s="6">
        <f t="shared" si="7"/>
        <v>50666100</v>
      </c>
      <c r="N9" s="18">
        <f t="shared" si="8"/>
        <v>730566100</v>
      </c>
      <c r="O9" s="27">
        <f t="shared" si="9"/>
        <v>187652400.00000003</v>
      </c>
      <c r="P9" s="29">
        <f t="shared" si="10"/>
        <v>149578000</v>
      </c>
      <c r="Q9" s="20">
        <f t="shared" si="11"/>
        <v>38074400</v>
      </c>
      <c r="R9" s="18">
        <f t="shared" si="12"/>
        <v>27196000</v>
      </c>
      <c r="S9" s="18">
        <f t="shared" si="13"/>
        <v>10878400</v>
      </c>
      <c r="T9" s="31">
        <f t="shared" si="14"/>
        <v>187652400.00000003</v>
      </c>
      <c r="U9" s="29">
        <f t="shared" si="15"/>
        <v>149578000</v>
      </c>
      <c r="V9" s="20">
        <f t="shared" si="16"/>
        <v>38074400</v>
      </c>
      <c r="W9" s="31">
        <f t="shared" si="17"/>
        <v>13598000</v>
      </c>
      <c r="X9" s="5">
        <f t="shared" si="18"/>
        <v>24476400</v>
      </c>
      <c r="Y9" s="58"/>
      <c r="Z9" s="29">
        <f t="shared" si="19"/>
        <v>530322000</v>
      </c>
      <c r="AA9" s="33">
        <f t="shared" si="0"/>
        <v>13719000</v>
      </c>
      <c r="AB9" s="34">
        <f t="shared" si="20"/>
        <v>0.39536882909588411</v>
      </c>
      <c r="AC9" s="35">
        <f t="shared" si="1"/>
        <v>0.43877824649412833</v>
      </c>
      <c r="AE9" s="36">
        <f t="shared" si="21"/>
        <v>0.22483183217421043</v>
      </c>
      <c r="AF9" s="36">
        <f t="shared" si="22"/>
        <v>0.17053699692167371</v>
      </c>
      <c r="AG9" s="37">
        <f t="shared" si="2"/>
        <v>4.3409417398244214E-2</v>
      </c>
    </row>
    <row r="10" spans="2:33" x14ac:dyDescent="0.3">
      <c r="B10" s="4">
        <v>106</v>
      </c>
      <c r="C10" s="24">
        <v>63.45</v>
      </c>
      <c r="D10" s="24">
        <v>19.193625000000001</v>
      </c>
      <c r="E10" s="25">
        <v>127.78999999999999</v>
      </c>
      <c r="F10" s="39">
        <f t="shared" si="3"/>
        <v>38.656474999999993</v>
      </c>
      <c r="G10" s="40">
        <v>877100000</v>
      </c>
      <c r="H10" s="38">
        <f t="shared" si="4"/>
        <v>0.22483183217421043</v>
      </c>
      <c r="I10" s="13">
        <f t="shared" si="5"/>
        <v>197200000</v>
      </c>
      <c r="J10" s="7">
        <v>679900000</v>
      </c>
      <c r="K10" s="14">
        <v>173239000</v>
      </c>
      <c r="L10" s="5">
        <f t="shared" si="6"/>
        <v>506661000</v>
      </c>
      <c r="M10" s="6">
        <f t="shared" si="7"/>
        <v>50666100</v>
      </c>
      <c r="N10" s="18">
        <f t="shared" si="8"/>
        <v>730566100</v>
      </c>
      <c r="O10" s="27">
        <f t="shared" si="9"/>
        <v>187652400.00000003</v>
      </c>
      <c r="P10" s="29">
        <f t="shared" si="10"/>
        <v>149578000</v>
      </c>
      <c r="Q10" s="20">
        <f t="shared" si="11"/>
        <v>38074400</v>
      </c>
      <c r="R10" s="18">
        <f t="shared" si="12"/>
        <v>27196000</v>
      </c>
      <c r="S10" s="18">
        <f t="shared" si="13"/>
        <v>10878400</v>
      </c>
      <c r="T10" s="31">
        <f t="shared" si="14"/>
        <v>187652400.00000003</v>
      </c>
      <c r="U10" s="29">
        <f t="shared" si="15"/>
        <v>149578000</v>
      </c>
      <c r="V10" s="20">
        <f t="shared" si="16"/>
        <v>38074400</v>
      </c>
      <c r="W10" s="31">
        <f t="shared" si="17"/>
        <v>13598000</v>
      </c>
      <c r="X10" s="5">
        <f t="shared" si="18"/>
        <v>24476400</v>
      </c>
      <c r="Y10" s="58"/>
      <c r="Z10" s="29">
        <f t="shared" si="19"/>
        <v>530322000</v>
      </c>
      <c r="AA10" s="33">
        <f t="shared" si="0"/>
        <v>13719000</v>
      </c>
      <c r="AB10" s="34">
        <f t="shared" si="20"/>
        <v>0.39536882909588411</v>
      </c>
      <c r="AC10" s="35">
        <f t="shared" si="1"/>
        <v>0.43877824649412833</v>
      </c>
      <c r="AE10" s="36">
        <f t="shared" si="21"/>
        <v>0.22483183217421043</v>
      </c>
      <c r="AF10" s="36">
        <f t="shared" si="22"/>
        <v>0.17053699692167371</v>
      </c>
      <c r="AG10" s="37">
        <f t="shared" si="2"/>
        <v>4.3409417398244214E-2</v>
      </c>
    </row>
    <row r="11" spans="2:33" x14ac:dyDescent="0.3">
      <c r="B11" s="4">
        <v>107</v>
      </c>
      <c r="C11" s="24">
        <v>103.99</v>
      </c>
      <c r="D11" s="24">
        <v>31.456974999999996</v>
      </c>
      <c r="E11" s="25">
        <v>209.48000000000002</v>
      </c>
      <c r="F11" s="39">
        <f t="shared" si="3"/>
        <v>63.367700000000006</v>
      </c>
      <c r="G11" s="40">
        <v>1500900000</v>
      </c>
      <c r="H11" s="38">
        <f t="shared" si="4"/>
        <v>0.22026783929642213</v>
      </c>
      <c r="I11" s="13">
        <f t="shared" si="5"/>
        <v>330600000</v>
      </c>
      <c r="J11" s="7">
        <v>1170300000</v>
      </c>
      <c r="K11" s="14">
        <v>298193000</v>
      </c>
      <c r="L11" s="5">
        <f t="shared" si="6"/>
        <v>872107000</v>
      </c>
      <c r="M11" s="6">
        <f t="shared" si="7"/>
        <v>87210700</v>
      </c>
      <c r="N11" s="18">
        <f t="shared" si="8"/>
        <v>1257510700</v>
      </c>
      <c r="O11" s="27">
        <f t="shared" si="9"/>
        <v>323002800</v>
      </c>
      <c r="P11" s="29">
        <f t="shared" si="10"/>
        <v>257466000</v>
      </c>
      <c r="Q11" s="20">
        <f t="shared" si="11"/>
        <v>65536800</v>
      </c>
      <c r="R11" s="18">
        <f t="shared" si="12"/>
        <v>46812000</v>
      </c>
      <c r="S11" s="18">
        <f t="shared" si="13"/>
        <v>18724800</v>
      </c>
      <c r="T11" s="31">
        <f t="shared" si="14"/>
        <v>323002800</v>
      </c>
      <c r="U11" s="29">
        <f t="shared" si="15"/>
        <v>257466000</v>
      </c>
      <c r="V11" s="20">
        <f t="shared" si="16"/>
        <v>65536800</v>
      </c>
      <c r="W11" s="31">
        <f t="shared" si="17"/>
        <v>23406000</v>
      </c>
      <c r="X11" s="5">
        <f t="shared" si="18"/>
        <v>42130800</v>
      </c>
      <c r="Y11" s="58"/>
      <c r="Z11" s="29">
        <f t="shared" si="19"/>
        <v>912834000</v>
      </c>
      <c r="AA11" s="33">
        <f t="shared" si="0"/>
        <v>14405000</v>
      </c>
      <c r="AB11" s="34">
        <f t="shared" si="20"/>
        <v>0.39180891465120926</v>
      </c>
      <c r="AC11" s="35">
        <f t="shared" si="1"/>
        <v>0.43547391565060961</v>
      </c>
      <c r="AE11" s="36">
        <f t="shared" si="21"/>
        <v>0.22026783929642213</v>
      </c>
      <c r="AF11" s="36">
        <f t="shared" si="22"/>
        <v>0.17154107535478713</v>
      </c>
      <c r="AG11" s="37">
        <f t="shared" si="2"/>
        <v>4.3665000999400357E-2</v>
      </c>
    </row>
    <row r="12" spans="2:33" x14ac:dyDescent="0.3">
      <c r="B12" s="4">
        <v>108</v>
      </c>
      <c r="C12" s="24">
        <v>70.150000000000006</v>
      </c>
      <c r="D12" s="24">
        <v>21.220375000000001</v>
      </c>
      <c r="E12" s="25">
        <v>141.20999999999998</v>
      </c>
      <c r="F12" s="39">
        <f t="shared" si="3"/>
        <v>42.716024999999995</v>
      </c>
      <c r="G12" s="40">
        <v>1012500000</v>
      </c>
      <c r="H12" s="38">
        <f t="shared" si="4"/>
        <v>0.22083950617283954</v>
      </c>
      <c r="I12" s="13">
        <f t="shared" si="5"/>
        <v>223600000</v>
      </c>
      <c r="J12" s="7">
        <v>788900000</v>
      </c>
      <c r="K12" s="14">
        <v>201012000</v>
      </c>
      <c r="L12" s="5">
        <f t="shared" si="6"/>
        <v>587888000</v>
      </c>
      <c r="M12" s="6">
        <f t="shared" si="7"/>
        <v>58788800</v>
      </c>
      <c r="N12" s="18">
        <f t="shared" si="8"/>
        <v>847688800</v>
      </c>
      <c r="O12" s="27">
        <f t="shared" si="9"/>
        <v>217736400.00000003</v>
      </c>
      <c r="P12" s="29">
        <f t="shared" si="10"/>
        <v>173558000</v>
      </c>
      <c r="Q12" s="20">
        <f t="shared" si="11"/>
        <v>44178400</v>
      </c>
      <c r="R12" s="18">
        <f t="shared" si="12"/>
        <v>31556000</v>
      </c>
      <c r="S12" s="18">
        <f t="shared" si="13"/>
        <v>12622400</v>
      </c>
      <c r="T12" s="31">
        <f t="shared" si="14"/>
        <v>217736400.00000003</v>
      </c>
      <c r="U12" s="29">
        <f t="shared" si="15"/>
        <v>173558000</v>
      </c>
      <c r="V12" s="20">
        <f t="shared" si="16"/>
        <v>44178400</v>
      </c>
      <c r="W12" s="31">
        <f t="shared" si="17"/>
        <v>15778000</v>
      </c>
      <c r="X12" s="5">
        <f t="shared" si="18"/>
        <v>28400399.999999996</v>
      </c>
      <c r="Y12" s="58"/>
      <c r="Z12" s="29">
        <f t="shared" si="19"/>
        <v>615342000</v>
      </c>
      <c r="AA12" s="33">
        <f t="shared" si="0"/>
        <v>14405000</v>
      </c>
      <c r="AB12" s="34">
        <f t="shared" si="20"/>
        <v>0.39225481481481483</v>
      </c>
      <c r="AC12" s="35">
        <f t="shared" si="1"/>
        <v>0.43588780246913583</v>
      </c>
      <c r="AE12" s="36">
        <f t="shared" si="21"/>
        <v>0.22083950617283954</v>
      </c>
      <c r="AF12" s="36">
        <f t="shared" si="22"/>
        <v>0.17141530864197532</v>
      </c>
      <c r="AG12" s="37">
        <f t="shared" si="2"/>
        <v>4.3632987654320984E-2</v>
      </c>
    </row>
    <row r="13" spans="2:33" x14ac:dyDescent="0.3">
      <c r="B13" s="4">
        <v>109</v>
      </c>
      <c r="C13" s="24">
        <v>63.45</v>
      </c>
      <c r="D13" s="24">
        <v>19.193625000000001</v>
      </c>
      <c r="E13" s="25">
        <v>127.78999999999999</v>
      </c>
      <c r="F13" s="39">
        <f t="shared" si="3"/>
        <v>38.656474999999993</v>
      </c>
      <c r="G13" s="40">
        <v>877100000</v>
      </c>
      <c r="H13" s="38">
        <f t="shared" si="4"/>
        <v>0.22483183217421043</v>
      </c>
      <c r="I13" s="13">
        <f t="shared" si="5"/>
        <v>197200000</v>
      </c>
      <c r="J13" s="7">
        <v>679900000</v>
      </c>
      <c r="K13" s="14">
        <v>173239000</v>
      </c>
      <c r="L13" s="5">
        <f t="shared" si="6"/>
        <v>506661000</v>
      </c>
      <c r="M13" s="6">
        <f t="shared" si="7"/>
        <v>50666100</v>
      </c>
      <c r="N13" s="18">
        <f t="shared" si="8"/>
        <v>730566100</v>
      </c>
      <c r="O13" s="27">
        <f t="shared" si="9"/>
        <v>187652400.00000003</v>
      </c>
      <c r="P13" s="29">
        <f t="shared" si="10"/>
        <v>149578000</v>
      </c>
      <c r="Q13" s="20">
        <f t="shared" si="11"/>
        <v>38074400</v>
      </c>
      <c r="R13" s="18">
        <f t="shared" si="12"/>
        <v>27196000</v>
      </c>
      <c r="S13" s="18">
        <f t="shared" si="13"/>
        <v>10878400</v>
      </c>
      <c r="T13" s="31">
        <f t="shared" si="14"/>
        <v>187652400.00000003</v>
      </c>
      <c r="U13" s="29">
        <f t="shared" si="15"/>
        <v>149578000</v>
      </c>
      <c r="V13" s="20">
        <f t="shared" si="16"/>
        <v>38074400</v>
      </c>
      <c r="W13" s="31">
        <f t="shared" si="17"/>
        <v>13598000</v>
      </c>
      <c r="X13" s="5">
        <f t="shared" si="18"/>
        <v>24476400</v>
      </c>
      <c r="Y13" s="58"/>
      <c r="Z13" s="29">
        <f t="shared" si="19"/>
        <v>530322000</v>
      </c>
      <c r="AA13" s="33">
        <f t="shared" si="0"/>
        <v>13719000</v>
      </c>
      <c r="AB13" s="34">
        <f t="shared" si="20"/>
        <v>0.39536882909588411</v>
      </c>
      <c r="AC13" s="35">
        <f t="shared" si="1"/>
        <v>0.43877824649412833</v>
      </c>
      <c r="AE13" s="36">
        <f t="shared" si="21"/>
        <v>0.22483183217421043</v>
      </c>
      <c r="AF13" s="36">
        <f t="shared" si="22"/>
        <v>0.17053699692167371</v>
      </c>
      <c r="AG13" s="37">
        <f t="shared" si="2"/>
        <v>4.3409417398244214E-2</v>
      </c>
    </row>
    <row r="14" spans="2:33" x14ac:dyDescent="0.3">
      <c r="B14" s="4">
        <v>110</v>
      </c>
      <c r="C14" s="24">
        <v>63.45</v>
      </c>
      <c r="D14" s="24">
        <v>19.193625000000001</v>
      </c>
      <c r="E14" s="25">
        <v>127.78999999999999</v>
      </c>
      <c r="F14" s="39">
        <f t="shared" si="3"/>
        <v>38.656474999999993</v>
      </c>
      <c r="G14" s="40">
        <v>877100000</v>
      </c>
      <c r="H14" s="38">
        <f t="shared" si="4"/>
        <v>0.22483183217421043</v>
      </c>
      <c r="I14" s="13">
        <f t="shared" si="5"/>
        <v>197200000</v>
      </c>
      <c r="J14" s="7">
        <v>679900000</v>
      </c>
      <c r="K14" s="14">
        <v>173239000</v>
      </c>
      <c r="L14" s="5">
        <f t="shared" si="6"/>
        <v>506661000</v>
      </c>
      <c r="M14" s="6">
        <f t="shared" si="7"/>
        <v>50666100</v>
      </c>
      <c r="N14" s="18">
        <f t="shared" si="8"/>
        <v>730566100</v>
      </c>
      <c r="O14" s="27">
        <f t="shared" si="9"/>
        <v>187652400.00000003</v>
      </c>
      <c r="P14" s="29">
        <f t="shared" si="10"/>
        <v>149578000</v>
      </c>
      <c r="Q14" s="20">
        <f t="shared" si="11"/>
        <v>38074400</v>
      </c>
      <c r="R14" s="18">
        <f t="shared" si="12"/>
        <v>27196000</v>
      </c>
      <c r="S14" s="18">
        <f t="shared" si="13"/>
        <v>10878400</v>
      </c>
      <c r="T14" s="31">
        <f t="shared" si="14"/>
        <v>187652400.00000003</v>
      </c>
      <c r="U14" s="29">
        <f t="shared" si="15"/>
        <v>149578000</v>
      </c>
      <c r="V14" s="20">
        <f t="shared" si="16"/>
        <v>38074400</v>
      </c>
      <c r="W14" s="31">
        <f t="shared" si="17"/>
        <v>13598000</v>
      </c>
      <c r="X14" s="5">
        <f t="shared" si="18"/>
        <v>24476400</v>
      </c>
      <c r="Y14" s="58"/>
      <c r="Z14" s="29">
        <f t="shared" si="19"/>
        <v>530322000</v>
      </c>
      <c r="AA14" s="33">
        <f t="shared" si="0"/>
        <v>13719000</v>
      </c>
      <c r="AB14" s="34">
        <f t="shared" si="20"/>
        <v>0.39536882909588411</v>
      </c>
      <c r="AC14" s="35">
        <f t="shared" si="1"/>
        <v>0.43877824649412833</v>
      </c>
      <c r="AE14" s="36">
        <f t="shared" si="21"/>
        <v>0.22483183217421043</v>
      </c>
      <c r="AF14" s="36">
        <f t="shared" si="22"/>
        <v>0.17053699692167371</v>
      </c>
      <c r="AG14" s="37">
        <f t="shared" si="2"/>
        <v>4.3409417398244214E-2</v>
      </c>
    </row>
    <row r="15" spans="2:33" x14ac:dyDescent="0.3">
      <c r="B15" s="4">
        <v>111</v>
      </c>
      <c r="C15" s="24">
        <v>63.45</v>
      </c>
      <c r="D15" s="24">
        <v>19.193625000000001</v>
      </c>
      <c r="E15" s="25">
        <v>127.78999999999999</v>
      </c>
      <c r="F15" s="39">
        <f t="shared" si="3"/>
        <v>38.656474999999993</v>
      </c>
      <c r="G15" s="40">
        <v>877100000</v>
      </c>
      <c r="H15" s="38">
        <f t="shared" si="4"/>
        <v>0.22483183217421043</v>
      </c>
      <c r="I15" s="13">
        <f t="shared" si="5"/>
        <v>197200000</v>
      </c>
      <c r="J15" s="7">
        <v>679900000</v>
      </c>
      <c r="K15" s="14">
        <v>173239000</v>
      </c>
      <c r="L15" s="5">
        <f t="shared" si="6"/>
        <v>506661000</v>
      </c>
      <c r="M15" s="6">
        <f t="shared" si="7"/>
        <v>50666100</v>
      </c>
      <c r="N15" s="18">
        <f t="shared" si="8"/>
        <v>730566100</v>
      </c>
      <c r="O15" s="27">
        <f t="shared" si="9"/>
        <v>187652400.00000003</v>
      </c>
      <c r="P15" s="29">
        <f t="shared" si="10"/>
        <v>149578000</v>
      </c>
      <c r="Q15" s="20">
        <f t="shared" si="11"/>
        <v>38074400</v>
      </c>
      <c r="R15" s="18">
        <f t="shared" si="12"/>
        <v>27196000</v>
      </c>
      <c r="S15" s="18">
        <f t="shared" si="13"/>
        <v>10878400</v>
      </c>
      <c r="T15" s="31">
        <f t="shared" si="14"/>
        <v>187652400.00000003</v>
      </c>
      <c r="U15" s="29">
        <f t="shared" si="15"/>
        <v>149578000</v>
      </c>
      <c r="V15" s="20">
        <f t="shared" si="16"/>
        <v>38074400</v>
      </c>
      <c r="W15" s="31">
        <f t="shared" si="17"/>
        <v>13598000</v>
      </c>
      <c r="X15" s="5">
        <f t="shared" si="18"/>
        <v>24476400</v>
      </c>
      <c r="Y15" s="58"/>
      <c r="Z15" s="29">
        <f t="shared" si="19"/>
        <v>530322000</v>
      </c>
      <c r="AA15" s="33">
        <f t="shared" si="0"/>
        <v>13719000</v>
      </c>
      <c r="AB15" s="34">
        <f t="shared" si="20"/>
        <v>0.39536882909588411</v>
      </c>
      <c r="AC15" s="35">
        <f t="shared" si="1"/>
        <v>0.43877824649412833</v>
      </c>
      <c r="AE15" s="36">
        <f t="shared" si="21"/>
        <v>0.22483183217421043</v>
      </c>
      <c r="AF15" s="36">
        <f t="shared" si="22"/>
        <v>0.17053699692167371</v>
      </c>
      <c r="AG15" s="37">
        <f t="shared" si="2"/>
        <v>4.3409417398244214E-2</v>
      </c>
    </row>
    <row r="16" spans="2:33" x14ac:dyDescent="0.3">
      <c r="B16" s="4">
        <v>112</v>
      </c>
      <c r="C16" s="24">
        <v>63.45</v>
      </c>
      <c r="D16" s="24">
        <v>19.193625000000001</v>
      </c>
      <c r="E16" s="25">
        <v>127.78999999999999</v>
      </c>
      <c r="F16" s="39">
        <f t="shared" si="3"/>
        <v>38.656474999999993</v>
      </c>
      <c r="G16" s="40">
        <v>877100000</v>
      </c>
      <c r="H16" s="38">
        <f t="shared" si="4"/>
        <v>0.22483183217421043</v>
      </c>
      <c r="I16" s="13">
        <f t="shared" si="5"/>
        <v>197200000</v>
      </c>
      <c r="J16" s="7">
        <v>679900000</v>
      </c>
      <c r="K16" s="14">
        <v>173239000</v>
      </c>
      <c r="L16" s="5">
        <f t="shared" si="6"/>
        <v>506661000</v>
      </c>
      <c r="M16" s="6">
        <f t="shared" si="7"/>
        <v>50666100</v>
      </c>
      <c r="N16" s="18">
        <f t="shared" si="8"/>
        <v>730566100</v>
      </c>
      <c r="O16" s="27">
        <f t="shared" si="9"/>
        <v>187652400.00000003</v>
      </c>
      <c r="P16" s="29">
        <f t="shared" si="10"/>
        <v>149578000</v>
      </c>
      <c r="Q16" s="20">
        <f t="shared" si="11"/>
        <v>38074400</v>
      </c>
      <c r="R16" s="18">
        <f t="shared" si="12"/>
        <v>27196000</v>
      </c>
      <c r="S16" s="18">
        <f t="shared" si="13"/>
        <v>10878400</v>
      </c>
      <c r="T16" s="31">
        <f t="shared" si="14"/>
        <v>187652400.00000003</v>
      </c>
      <c r="U16" s="29">
        <f t="shared" si="15"/>
        <v>149578000</v>
      </c>
      <c r="V16" s="20">
        <f t="shared" si="16"/>
        <v>38074400</v>
      </c>
      <c r="W16" s="31">
        <f t="shared" si="17"/>
        <v>13598000</v>
      </c>
      <c r="X16" s="5">
        <f t="shared" si="18"/>
        <v>24476400</v>
      </c>
      <c r="Y16" s="58"/>
      <c r="Z16" s="29">
        <f t="shared" si="19"/>
        <v>530322000</v>
      </c>
      <c r="AA16" s="33">
        <f t="shared" si="0"/>
        <v>13719000</v>
      </c>
      <c r="AB16" s="34">
        <f t="shared" si="20"/>
        <v>0.39536882909588411</v>
      </c>
      <c r="AC16" s="35">
        <f t="shared" si="1"/>
        <v>0.43877824649412833</v>
      </c>
      <c r="AE16" s="36">
        <f t="shared" si="21"/>
        <v>0.22483183217421043</v>
      </c>
      <c r="AF16" s="36">
        <f t="shared" si="22"/>
        <v>0.17053699692167371</v>
      </c>
      <c r="AG16" s="37">
        <f t="shared" si="2"/>
        <v>4.3409417398244214E-2</v>
      </c>
    </row>
    <row r="17" spans="2:33" x14ac:dyDescent="0.3">
      <c r="B17" s="4">
        <v>114</v>
      </c>
      <c r="C17" s="24">
        <v>82.84</v>
      </c>
      <c r="D17" s="24">
        <v>25.059100000000001</v>
      </c>
      <c r="E17" s="25">
        <v>166.64999999999998</v>
      </c>
      <c r="F17" s="39">
        <f t="shared" si="3"/>
        <v>50.411624999999994</v>
      </c>
      <c r="G17" s="40">
        <v>1246200000</v>
      </c>
      <c r="H17" s="38">
        <f t="shared" si="4"/>
        <v>0.21553522709035466</v>
      </c>
      <c r="I17" s="13">
        <f t="shared" si="5"/>
        <v>268600000</v>
      </c>
      <c r="J17" s="7">
        <v>977600000</v>
      </c>
      <c r="K17" s="14">
        <v>249093000</v>
      </c>
      <c r="L17" s="5">
        <f t="shared" si="6"/>
        <v>728507000</v>
      </c>
      <c r="M17" s="6">
        <f t="shared" si="7"/>
        <v>72850700</v>
      </c>
      <c r="N17" s="18">
        <f t="shared" si="8"/>
        <v>1050450700</v>
      </c>
      <c r="O17" s="27">
        <f t="shared" si="9"/>
        <v>269817600</v>
      </c>
      <c r="P17" s="29">
        <f t="shared" si="10"/>
        <v>215072000</v>
      </c>
      <c r="Q17" s="20">
        <f t="shared" si="11"/>
        <v>54745600</v>
      </c>
      <c r="R17" s="18">
        <f t="shared" si="12"/>
        <v>39104000</v>
      </c>
      <c r="S17" s="18">
        <f t="shared" si="13"/>
        <v>15641600</v>
      </c>
      <c r="T17" s="31">
        <f t="shared" si="14"/>
        <v>269817600</v>
      </c>
      <c r="U17" s="29">
        <f t="shared" si="15"/>
        <v>215072000</v>
      </c>
      <c r="V17" s="20">
        <f t="shared" si="16"/>
        <v>54745600</v>
      </c>
      <c r="W17" s="31">
        <f t="shared" si="17"/>
        <v>19552000</v>
      </c>
      <c r="X17" s="5">
        <f t="shared" si="18"/>
        <v>35193600</v>
      </c>
      <c r="Y17" s="58"/>
      <c r="Z17" s="29">
        <f t="shared" si="19"/>
        <v>762528000</v>
      </c>
      <c r="AA17" s="33">
        <f t="shared" si="0"/>
        <v>15126000</v>
      </c>
      <c r="AB17" s="34">
        <f t="shared" si="20"/>
        <v>0.38811747713047662</v>
      </c>
      <c r="AC17" s="35">
        <f t="shared" si="1"/>
        <v>0.43204750441341677</v>
      </c>
      <c r="AE17" s="36">
        <f t="shared" si="21"/>
        <v>0.21553522709035466</v>
      </c>
      <c r="AF17" s="36">
        <f t="shared" si="22"/>
        <v>0.17258225004012198</v>
      </c>
      <c r="AG17" s="37">
        <f t="shared" si="2"/>
        <v>4.393002728294014E-2</v>
      </c>
    </row>
    <row r="18" spans="2:33" x14ac:dyDescent="0.3">
      <c r="B18" s="4">
        <v>115</v>
      </c>
      <c r="C18" s="24">
        <v>76.14</v>
      </c>
      <c r="D18" s="24">
        <v>23.032350000000001</v>
      </c>
      <c r="E18" s="25">
        <v>153.35000000000002</v>
      </c>
      <c r="F18" s="39">
        <f t="shared" si="3"/>
        <v>46.388375000000003</v>
      </c>
      <c r="G18" s="40">
        <v>1052500000</v>
      </c>
      <c r="H18" s="38">
        <f t="shared" si="4"/>
        <v>0.2247030878859857</v>
      </c>
      <c r="I18" s="13">
        <f t="shared" si="5"/>
        <v>236500000</v>
      </c>
      <c r="J18" s="7">
        <v>816000000</v>
      </c>
      <c r="K18" s="14">
        <v>207917000</v>
      </c>
      <c r="L18" s="5">
        <f t="shared" si="6"/>
        <v>608083000</v>
      </c>
      <c r="M18" s="6">
        <f t="shared" si="7"/>
        <v>60808300</v>
      </c>
      <c r="N18" s="18">
        <f t="shared" si="8"/>
        <v>876808300</v>
      </c>
      <c r="O18" s="27">
        <f t="shared" si="9"/>
        <v>225216000.00000003</v>
      </c>
      <c r="P18" s="29">
        <f t="shared" si="10"/>
        <v>179520000</v>
      </c>
      <c r="Q18" s="20">
        <f t="shared" si="11"/>
        <v>45696000</v>
      </c>
      <c r="R18" s="18">
        <f t="shared" si="12"/>
        <v>32640000</v>
      </c>
      <c r="S18" s="18">
        <f t="shared" si="13"/>
        <v>13056000</v>
      </c>
      <c r="T18" s="31">
        <f t="shared" si="14"/>
        <v>225216000.00000003</v>
      </c>
      <c r="U18" s="29">
        <f t="shared" si="15"/>
        <v>179520000</v>
      </c>
      <c r="V18" s="20">
        <f t="shared" si="16"/>
        <v>45696000</v>
      </c>
      <c r="W18" s="31">
        <f t="shared" si="17"/>
        <v>16320000</v>
      </c>
      <c r="X18" s="5">
        <f t="shared" si="18"/>
        <v>29375999.999999996</v>
      </c>
      <c r="Y18" s="58"/>
      <c r="Z18" s="29">
        <f t="shared" si="19"/>
        <v>636480000</v>
      </c>
      <c r="AA18" s="33">
        <f t="shared" si="0"/>
        <v>13721000</v>
      </c>
      <c r="AB18" s="34">
        <f t="shared" si="20"/>
        <v>0.39526840855106893</v>
      </c>
      <c r="AC18" s="35">
        <f t="shared" si="1"/>
        <v>0.43868503562945371</v>
      </c>
      <c r="AE18" s="36">
        <f t="shared" si="21"/>
        <v>0.2247030878859857</v>
      </c>
      <c r="AF18" s="36">
        <f t="shared" si="22"/>
        <v>0.17056532066508315</v>
      </c>
      <c r="AG18" s="37">
        <f t="shared" si="2"/>
        <v>4.3416627078384798E-2</v>
      </c>
    </row>
    <row r="19" spans="2:33" x14ac:dyDescent="0.3">
      <c r="B19" s="4">
        <v>116</v>
      </c>
      <c r="C19" s="24">
        <v>64.86</v>
      </c>
      <c r="D19" s="24">
        <v>19.620149999999999</v>
      </c>
      <c r="E19" s="25">
        <v>130.63999999999999</v>
      </c>
      <c r="F19" s="39">
        <f t="shared" si="3"/>
        <v>39.518599999999992</v>
      </c>
      <c r="G19" s="40">
        <v>896500000</v>
      </c>
      <c r="H19" s="38">
        <f t="shared" si="4"/>
        <v>0.22476296709425547</v>
      </c>
      <c r="I19" s="13">
        <f t="shared" si="5"/>
        <v>201500000</v>
      </c>
      <c r="J19" s="7">
        <v>695000000</v>
      </c>
      <c r="K19" s="14">
        <v>177086000</v>
      </c>
      <c r="L19" s="5">
        <f t="shared" si="6"/>
        <v>517914000</v>
      </c>
      <c r="M19" s="6">
        <f t="shared" si="7"/>
        <v>51791400</v>
      </c>
      <c r="N19" s="18">
        <f t="shared" si="8"/>
        <v>746791400</v>
      </c>
      <c r="O19" s="27">
        <f t="shared" si="9"/>
        <v>191820000.00000003</v>
      </c>
      <c r="P19" s="29">
        <f t="shared" si="10"/>
        <v>152900000</v>
      </c>
      <c r="Q19" s="20">
        <f t="shared" si="11"/>
        <v>38920000</v>
      </c>
      <c r="R19" s="18">
        <f t="shared" si="12"/>
        <v>27800000</v>
      </c>
      <c r="S19" s="18">
        <f t="shared" si="13"/>
        <v>11120000</v>
      </c>
      <c r="T19" s="31">
        <f t="shared" si="14"/>
        <v>191820000.00000003</v>
      </c>
      <c r="U19" s="29">
        <f t="shared" si="15"/>
        <v>152900000</v>
      </c>
      <c r="V19" s="20">
        <f t="shared" si="16"/>
        <v>38920000</v>
      </c>
      <c r="W19" s="31">
        <f t="shared" si="17"/>
        <v>13900000</v>
      </c>
      <c r="X19" s="5">
        <f t="shared" si="18"/>
        <v>25019999.999999996</v>
      </c>
      <c r="Y19" s="58"/>
      <c r="Z19" s="29">
        <f t="shared" si="19"/>
        <v>542100000</v>
      </c>
      <c r="AA19" s="33">
        <f t="shared" si="0"/>
        <v>13718000</v>
      </c>
      <c r="AB19" s="34">
        <f t="shared" si="20"/>
        <v>0.39531511433351929</v>
      </c>
      <c r="AC19" s="35">
        <f t="shared" si="1"/>
        <v>0.43872838817624099</v>
      </c>
      <c r="AE19" s="36">
        <f t="shared" si="21"/>
        <v>0.22476296709425547</v>
      </c>
      <c r="AF19" s="36">
        <f t="shared" si="22"/>
        <v>0.17055214723926379</v>
      </c>
      <c r="AG19" s="37">
        <f t="shared" si="2"/>
        <v>4.3413273842721693E-2</v>
      </c>
    </row>
    <row r="20" spans="2:33" x14ac:dyDescent="0.3">
      <c r="B20" s="4">
        <v>117</v>
      </c>
      <c r="C20" s="24">
        <v>71.56</v>
      </c>
      <c r="D20" s="24">
        <v>21.646899999999999</v>
      </c>
      <c r="E20" s="25">
        <v>143.41</v>
      </c>
      <c r="F20" s="39">
        <f t="shared" si="3"/>
        <v>43.381524999999996</v>
      </c>
      <c r="G20" s="40">
        <v>989200000</v>
      </c>
      <c r="H20" s="38">
        <f t="shared" si="4"/>
        <v>0.22866963202587953</v>
      </c>
      <c r="I20" s="13">
        <f t="shared" si="5"/>
        <v>226200000</v>
      </c>
      <c r="J20" s="7">
        <v>763000000</v>
      </c>
      <c r="K20" s="14">
        <v>194413000</v>
      </c>
      <c r="L20" s="5">
        <f t="shared" si="6"/>
        <v>568587000</v>
      </c>
      <c r="M20" s="6">
        <f t="shared" si="7"/>
        <v>56858700</v>
      </c>
      <c r="N20" s="18">
        <f t="shared" si="8"/>
        <v>819858700</v>
      </c>
      <c r="O20" s="27">
        <f t="shared" si="9"/>
        <v>210588000.00000003</v>
      </c>
      <c r="P20" s="29">
        <f t="shared" si="10"/>
        <v>167860000</v>
      </c>
      <c r="Q20" s="20">
        <f t="shared" si="11"/>
        <v>42728000</v>
      </c>
      <c r="R20" s="18">
        <f t="shared" si="12"/>
        <v>30520000</v>
      </c>
      <c r="S20" s="18">
        <f t="shared" si="13"/>
        <v>12208000</v>
      </c>
      <c r="T20" s="31">
        <f t="shared" si="14"/>
        <v>210588000.00000003</v>
      </c>
      <c r="U20" s="29">
        <f t="shared" si="15"/>
        <v>167860000</v>
      </c>
      <c r="V20" s="20">
        <f t="shared" si="16"/>
        <v>42728000</v>
      </c>
      <c r="W20" s="31">
        <f t="shared" si="17"/>
        <v>15260000</v>
      </c>
      <c r="X20" s="5">
        <f t="shared" si="18"/>
        <v>27467999.999999996</v>
      </c>
      <c r="Y20" s="58"/>
      <c r="Z20" s="29">
        <f t="shared" si="19"/>
        <v>595140000</v>
      </c>
      <c r="AA20" s="33">
        <f t="shared" si="0"/>
        <v>13719000</v>
      </c>
      <c r="AB20" s="34">
        <f t="shared" si="20"/>
        <v>0.39836231298018598</v>
      </c>
      <c r="AC20" s="35">
        <f t="shared" si="1"/>
        <v>0.44155681358673671</v>
      </c>
      <c r="AE20" s="36">
        <f t="shared" si="21"/>
        <v>0.22866963202587953</v>
      </c>
      <c r="AF20" s="36">
        <f t="shared" si="22"/>
        <v>0.16969268095430651</v>
      </c>
      <c r="AG20" s="37">
        <f t="shared" si="2"/>
        <v>4.3194500606550751E-2</v>
      </c>
    </row>
    <row r="21" spans="2:33" x14ac:dyDescent="0.3">
      <c r="B21" s="4">
        <v>118</v>
      </c>
      <c r="C21" s="24">
        <v>60.14</v>
      </c>
      <c r="D21" s="24">
        <v>18.192350000000001</v>
      </c>
      <c r="E21" s="25">
        <v>121.34</v>
      </c>
      <c r="F21" s="39">
        <f t="shared" si="3"/>
        <v>36.705350000000003</v>
      </c>
      <c r="G21" s="40">
        <v>574400000</v>
      </c>
      <c r="H21" s="38">
        <f t="shared" si="4"/>
        <v>0.26932451253481893</v>
      </c>
      <c r="I21" s="13">
        <f t="shared" si="5"/>
        <v>154700000</v>
      </c>
      <c r="J21" s="7">
        <v>419700000</v>
      </c>
      <c r="K21" s="14">
        <v>106940000</v>
      </c>
      <c r="L21" s="5">
        <f t="shared" si="6"/>
        <v>312760000</v>
      </c>
      <c r="M21" s="6">
        <f t="shared" si="7"/>
        <v>31276000</v>
      </c>
      <c r="N21" s="18">
        <f t="shared" si="8"/>
        <v>450976000</v>
      </c>
      <c r="O21" s="27">
        <f t="shared" si="9"/>
        <v>115837200.00000001</v>
      </c>
      <c r="P21" s="29">
        <f t="shared" si="10"/>
        <v>92334000</v>
      </c>
      <c r="Q21" s="20">
        <f t="shared" si="11"/>
        <v>23503200</v>
      </c>
      <c r="R21" s="18">
        <f t="shared" si="12"/>
        <v>16788000</v>
      </c>
      <c r="S21" s="18">
        <f t="shared" si="13"/>
        <v>6715200</v>
      </c>
      <c r="T21" s="31">
        <f t="shared" si="14"/>
        <v>115837200.00000001</v>
      </c>
      <c r="U21" s="29">
        <f t="shared" si="15"/>
        <v>92334000</v>
      </c>
      <c r="V21" s="20">
        <f t="shared" si="16"/>
        <v>23503200</v>
      </c>
      <c r="W21" s="31">
        <f t="shared" si="17"/>
        <v>8394000</v>
      </c>
      <c r="X21" s="5">
        <f t="shared" si="18"/>
        <v>15109199.999999998</v>
      </c>
      <c r="Y21" s="58"/>
      <c r="Z21" s="29">
        <f t="shared" si="19"/>
        <v>327366000</v>
      </c>
      <c r="AA21" s="33">
        <f t="shared" si="0"/>
        <v>8919000</v>
      </c>
      <c r="AB21" s="34">
        <f t="shared" si="20"/>
        <v>0.43007311977715879</v>
      </c>
      <c r="AC21" s="35">
        <f t="shared" si="1"/>
        <v>0.47099094707520894</v>
      </c>
      <c r="AE21" s="36">
        <f t="shared" si="21"/>
        <v>0.26932451253481893</v>
      </c>
      <c r="AF21" s="36">
        <f t="shared" si="22"/>
        <v>0.16074860724233983</v>
      </c>
      <c r="AG21" s="37">
        <f t="shared" si="2"/>
        <v>4.0917827298050137E-2</v>
      </c>
    </row>
    <row r="22" spans="2:33" x14ac:dyDescent="0.3">
      <c r="B22" s="4">
        <v>119</v>
      </c>
      <c r="C22" s="24">
        <v>64.09</v>
      </c>
      <c r="D22" s="24">
        <v>19.387225000000001</v>
      </c>
      <c r="E22" s="25">
        <v>129.30000000000001</v>
      </c>
      <c r="F22" s="39">
        <f t="shared" si="3"/>
        <v>39.113250000000001</v>
      </c>
      <c r="G22" s="40">
        <v>690300000</v>
      </c>
      <c r="H22" s="38">
        <f t="shared" si="4"/>
        <v>0.2872664059104737</v>
      </c>
      <c r="I22" s="13">
        <f t="shared" si="5"/>
        <v>198300000</v>
      </c>
      <c r="J22" s="7">
        <v>492000000</v>
      </c>
      <c r="K22" s="14">
        <v>125362000</v>
      </c>
      <c r="L22" s="5">
        <f t="shared" si="6"/>
        <v>366638000</v>
      </c>
      <c r="M22" s="6">
        <f t="shared" si="7"/>
        <v>36663800</v>
      </c>
      <c r="N22" s="18">
        <f t="shared" si="8"/>
        <v>528663800</v>
      </c>
      <c r="O22" s="27">
        <f t="shared" si="9"/>
        <v>135792000</v>
      </c>
      <c r="P22" s="29">
        <f t="shared" si="10"/>
        <v>108240000</v>
      </c>
      <c r="Q22" s="20">
        <f t="shared" si="11"/>
        <v>27552000</v>
      </c>
      <c r="R22" s="18">
        <f t="shared" si="12"/>
        <v>19680000</v>
      </c>
      <c r="S22" s="18">
        <f t="shared" si="13"/>
        <v>7872000</v>
      </c>
      <c r="T22" s="31">
        <f t="shared" si="14"/>
        <v>135792000</v>
      </c>
      <c r="U22" s="29">
        <f t="shared" si="15"/>
        <v>108240000</v>
      </c>
      <c r="V22" s="20">
        <f t="shared" si="16"/>
        <v>27552000</v>
      </c>
      <c r="W22" s="31">
        <f t="shared" si="17"/>
        <v>9840000</v>
      </c>
      <c r="X22" s="5">
        <f t="shared" si="18"/>
        <v>17712000</v>
      </c>
      <c r="Y22" s="58"/>
      <c r="Z22" s="29">
        <f t="shared" si="19"/>
        <v>383760000</v>
      </c>
      <c r="AA22" s="33">
        <f t="shared" si="0"/>
        <v>9812000</v>
      </c>
      <c r="AB22" s="34">
        <f t="shared" si="20"/>
        <v>0.44406779661016949</v>
      </c>
      <c r="AC22" s="35">
        <f t="shared" si="1"/>
        <v>0.48398087787918298</v>
      </c>
      <c r="AE22" s="36">
        <f t="shared" si="21"/>
        <v>0.2872664059104737</v>
      </c>
      <c r="AF22" s="36">
        <f t="shared" si="22"/>
        <v>0.15680139069969579</v>
      </c>
      <c r="AG22" s="37">
        <f t="shared" si="2"/>
        <v>3.9913081269013474E-2</v>
      </c>
    </row>
    <row r="23" spans="2:33" x14ac:dyDescent="0.3">
      <c r="B23" s="4">
        <v>120</v>
      </c>
      <c r="C23" s="24">
        <v>26.91</v>
      </c>
      <c r="D23" s="24">
        <v>8.140274999999999</v>
      </c>
      <c r="E23" s="25">
        <v>54.81</v>
      </c>
      <c r="F23" s="39">
        <f t="shared" si="3"/>
        <v>16.580024999999999</v>
      </c>
      <c r="G23" s="40">
        <v>257000000</v>
      </c>
      <c r="H23" s="38">
        <f t="shared" si="4"/>
        <v>0.27665369649805449</v>
      </c>
      <c r="I23" s="13">
        <f t="shared" si="5"/>
        <v>71100000</v>
      </c>
      <c r="J23" s="7">
        <v>185900000</v>
      </c>
      <c r="K23" s="14">
        <v>47368000</v>
      </c>
      <c r="L23" s="5">
        <f t="shared" si="6"/>
        <v>138532000</v>
      </c>
      <c r="M23" s="6">
        <f t="shared" si="7"/>
        <v>13853200</v>
      </c>
      <c r="N23" s="18">
        <f t="shared" si="8"/>
        <v>199753200</v>
      </c>
      <c r="O23" s="27">
        <f t="shared" si="9"/>
        <v>51308400.000000007</v>
      </c>
      <c r="P23" s="29">
        <f t="shared" si="10"/>
        <v>40898000</v>
      </c>
      <c r="Q23" s="20">
        <f t="shared" si="11"/>
        <v>10410400</v>
      </c>
      <c r="R23" s="18">
        <f t="shared" si="12"/>
        <v>7436000</v>
      </c>
      <c r="S23" s="18">
        <f t="shared" si="13"/>
        <v>2974400</v>
      </c>
      <c r="T23" s="31">
        <f t="shared" si="14"/>
        <v>51308400.000000007</v>
      </c>
      <c r="U23" s="29">
        <f t="shared" si="15"/>
        <v>40898000</v>
      </c>
      <c r="V23" s="20">
        <f t="shared" si="16"/>
        <v>10410400</v>
      </c>
      <c r="W23" s="31">
        <f t="shared" si="17"/>
        <v>3718000</v>
      </c>
      <c r="X23" s="5">
        <f t="shared" si="18"/>
        <v>6692399.9999999991</v>
      </c>
      <c r="Y23" s="58"/>
      <c r="Z23" s="29">
        <f t="shared" si="19"/>
        <v>145002000</v>
      </c>
      <c r="AA23" s="33">
        <f t="shared" si="0"/>
        <v>8746000</v>
      </c>
      <c r="AB23" s="34">
        <f t="shared" si="20"/>
        <v>0.43578988326848245</v>
      </c>
      <c r="AC23" s="35">
        <f t="shared" si="1"/>
        <v>0.4762972762645914</v>
      </c>
      <c r="AE23" s="36">
        <f t="shared" si="21"/>
        <v>0.27665369649805449</v>
      </c>
      <c r="AF23" s="36">
        <f t="shared" si="22"/>
        <v>0.15913618677042801</v>
      </c>
      <c r="AG23" s="37">
        <f t="shared" si="2"/>
        <v>4.0507392996108949E-2</v>
      </c>
    </row>
    <row r="24" spans="2:33" x14ac:dyDescent="0.3">
      <c r="B24" s="4">
        <v>121</v>
      </c>
      <c r="C24" s="24">
        <v>47.74</v>
      </c>
      <c r="D24" s="24">
        <v>14.44135</v>
      </c>
      <c r="E24" s="25">
        <v>96.32</v>
      </c>
      <c r="F24" s="39">
        <f t="shared" si="3"/>
        <v>29.136799999999997</v>
      </c>
      <c r="G24" s="40">
        <v>455900000</v>
      </c>
      <c r="H24" s="38">
        <f t="shared" si="4"/>
        <v>0.26935731520070194</v>
      </c>
      <c r="I24" s="13">
        <f t="shared" si="5"/>
        <v>122800000</v>
      </c>
      <c r="J24" s="7">
        <v>333100000</v>
      </c>
      <c r="K24" s="14">
        <v>84874000</v>
      </c>
      <c r="L24" s="5">
        <f t="shared" si="6"/>
        <v>248226000</v>
      </c>
      <c r="M24" s="6">
        <f t="shared" si="7"/>
        <v>24822600</v>
      </c>
      <c r="N24" s="18">
        <f t="shared" si="8"/>
        <v>357922600</v>
      </c>
      <c r="O24" s="27">
        <f t="shared" si="9"/>
        <v>91935600.000000015</v>
      </c>
      <c r="P24" s="29">
        <f t="shared" si="10"/>
        <v>73282000</v>
      </c>
      <c r="Q24" s="20">
        <f t="shared" si="11"/>
        <v>18653600</v>
      </c>
      <c r="R24" s="18">
        <f t="shared" si="12"/>
        <v>13324000</v>
      </c>
      <c r="S24" s="18">
        <f t="shared" si="13"/>
        <v>5329600</v>
      </c>
      <c r="T24" s="31">
        <f t="shared" si="14"/>
        <v>91935600.000000015</v>
      </c>
      <c r="U24" s="29">
        <f t="shared" si="15"/>
        <v>73282000</v>
      </c>
      <c r="V24" s="20">
        <f t="shared" si="16"/>
        <v>18653600</v>
      </c>
      <c r="W24" s="31">
        <f t="shared" si="17"/>
        <v>6662000</v>
      </c>
      <c r="X24" s="5">
        <f t="shared" si="18"/>
        <v>11991600</v>
      </c>
      <c r="Y24" s="58"/>
      <c r="Z24" s="29">
        <f t="shared" si="19"/>
        <v>259818000</v>
      </c>
      <c r="AA24" s="33">
        <f t="shared" si="0"/>
        <v>8917000</v>
      </c>
      <c r="AB24" s="34">
        <f t="shared" si="20"/>
        <v>0.43009870585654753</v>
      </c>
      <c r="AC24" s="35">
        <f t="shared" si="1"/>
        <v>0.47101469620530823</v>
      </c>
      <c r="AE24" s="36">
        <f t="shared" si="21"/>
        <v>0.26935731520070194</v>
      </c>
      <c r="AF24" s="36">
        <f t="shared" si="22"/>
        <v>0.16074139065584558</v>
      </c>
      <c r="AG24" s="37">
        <f t="shared" si="2"/>
        <v>4.0915990348760693E-2</v>
      </c>
    </row>
    <row r="25" spans="2:33" x14ac:dyDescent="0.3">
      <c r="B25" s="4">
        <v>122</v>
      </c>
      <c r="C25" s="24">
        <v>47.48</v>
      </c>
      <c r="D25" s="24">
        <v>14.362699999999998</v>
      </c>
      <c r="E25" s="25">
        <v>95.789999999999992</v>
      </c>
      <c r="F25" s="39">
        <f t="shared" si="3"/>
        <v>28.976474999999997</v>
      </c>
      <c r="G25" s="40">
        <v>453500000</v>
      </c>
      <c r="H25" s="38">
        <f t="shared" si="4"/>
        <v>0.269239250275634</v>
      </c>
      <c r="I25" s="13">
        <f t="shared" si="5"/>
        <v>122100000</v>
      </c>
      <c r="J25" s="7">
        <v>331400000</v>
      </c>
      <c r="K25" s="14">
        <v>84441000</v>
      </c>
      <c r="L25" s="5">
        <f t="shared" si="6"/>
        <v>246959000</v>
      </c>
      <c r="M25" s="6">
        <f t="shared" si="7"/>
        <v>24695900</v>
      </c>
      <c r="N25" s="18">
        <f t="shared" si="8"/>
        <v>356095900</v>
      </c>
      <c r="O25" s="27">
        <f t="shared" si="9"/>
        <v>91466400.000000015</v>
      </c>
      <c r="P25" s="29">
        <f t="shared" si="10"/>
        <v>72908000</v>
      </c>
      <c r="Q25" s="20">
        <f t="shared" si="11"/>
        <v>18558400</v>
      </c>
      <c r="R25" s="18">
        <f t="shared" si="12"/>
        <v>13256000</v>
      </c>
      <c r="S25" s="18">
        <f t="shared" si="13"/>
        <v>5302400</v>
      </c>
      <c r="T25" s="31">
        <f t="shared" si="14"/>
        <v>91466400.000000015</v>
      </c>
      <c r="U25" s="29">
        <f t="shared" si="15"/>
        <v>72908000</v>
      </c>
      <c r="V25" s="20">
        <f t="shared" si="16"/>
        <v>18558400</v>
      </c>
      <c r="W25" s="31">
        <f t="shared" si="17"/>
        <v>6628000</v>
      </c>
      <c r="X25" s="5">
        <f t="shared" si="18"/>
        <v>11930400</v>
      </c>
      <c r="Y25" s="58"/>
      <c r="Z25" s="29">
        <f t="shared" si="19"/>
        <v>258492000</v>
      </c>
      <c r="AA25" s="33">
        <f t="shared" si="0"/>
        <v>8921000</v>
      </c>
      <c r="AB25" s="34">
        <f t="shared" si="20"/>
        <v>0.4300066152149945</v>
      </c>
      <c r="AC25" s="35">
        <f t="shared" si="1"/>
        <v>0.47092921719955899</v>
      </c>
      <c r="AE25" s="36">
        <f t="shared" si="21"/>
        <v>0.269239250275634</v>
      </c>
      <c r="AF25" s="36">
        <f t="shared" si="22"/>
        <v>0.16076736493936053</v>
      </c>
      <c r="AG25" s="37">
        <f t="shared" si="2"/>
        <v>4.0922601984564495E-2</v>
      </c>
    </row>
    <row r="26" spans="2:33" x14ac:dyDescent="0.3">
      <c r="B26" s="4">
        <v>123</v>
      </c>
      <c r="C26" s="24">
        <v>49.32</v>
      </c>
      <c r="D26" s="24">
        <v>14.9193</v>
      </c>
      <c r="E26" s="25">
        <v>99.51</v>
      </c>
      <c r="F26" s="39">
        <f t="shared" si="3"/>
        <v>30.101775</v>
      </c>
      <c r="G26" s="40">
        <v>471000000</v>
      </c>
      <c r="H26" s="38">
        <f t="shared" si="4"/>
        <v>0.26942675159235674</v>
      </c>
      <c r="I26" s="13">
        <f t="shared" si="5"/>
        <v>126900000</v>
      </c>
      <c r="J26" s="7">
        <v>344100000</v>
      </c>
      <c r="K26" s="14">
        <v>87677000</v>
      </c>
      <c r="L26" s="5">
        <f t="shared" si="6"/>
        <v>256423000</v>
      </c>
      <c r="M26" s="6">
        <f t="shared" si="7"/>
        <v>25642300</v>
      </c>
      <c r="N26" s="18">
        <f t="shared" si="8"/>
        <v>369742300</v>
      </c>
      <c r="O26" s="27">
        <f t="shared" si="9"/>
        <v>94971600.000000015</v>
      </c>
      <c r="P26" s="29">
        <f t="shared" si="10"/>
        <v>75702000</v>
      </c>
      <c r="Q26" s="20">
        <f t="shared" si="11"/>
        <v>19269600</v>
      </c>
      <c r="R26" s="18">
        <f t="shared" si="12"/>
        <v>13764000</v>
      </c>
      <c r="S26" s="18">
        <f t="shared" si="13"/>
        <v>5505600</v>
      </c>
      <c r="T26" s="31">
        <f t="shared" si="14"/>
        <v>94971600.000000015</v>
      </c>
      <c r="U26" s="29">
        <f t="shared" si="15"/>
        <v>75702000</v>
      </c>
      <c r="V26" s="20">
        <f t="shared" si="16"/>
        <v>19269600</v>
      </c>
      <c r="W26" s="31">
        <f t="shared" si="17"/>
        <v>6882000</v>
      </c>
      <c r="X26" s="5">
        <f t="shared" si="18"/>
        <v>12387599.999999998</v>
      </c>
      <c r="Y26" s="58"/>
      <c r="Z26" s="29">
        <f t="shared" si="19"/>
        <v>268398000</v>
      </c>
      <c r="AA26" s="33">
        <f t="shared" si="0"/>
        <v>8916000</v>
      </c>
      <c r="AB26" s="34">
        <f t="shared" si="20"/>
        <v>0.43015286624203819</v>
      </c>
      <c r="AC26" s="35">
        <f t="shared" si="1"/>
        <v>0.47106496815286619</v>
      </c>
      <c r="AE26" s="36">
        <f t="shared" si="21"/>
        <v>0.26942675159235674</v>
      </c>
      <c r="AF26" s="36">
        <f t="shared" si="22"/>
        <v>0.16072611464968153</v>
      </c>
      <c r="AG26" s="37">
        <f t="shared" si="2"/>
        <v>4.0912101910828023E-2</v>
      </c>
    </row>
    <row r="27" spans="2:33" x14ac:dyDescent="0.3">
      <c r="B27" s="4">
        <v>124</v>
      </c>
      <c r="C27" s="24">
        <v>50.64</v>
      </c>
      <c r="D27" s="24">
        <v>15.3186</v>
      </c>
      <c r="E27" s="25">
        <v>102.17</v>
      </c>
      <c r="F27" s="39">
        <f t="shared" si="3"/>
        <v>30.906424999999999</v>
      </c>
      <c r="G27" s="40">
        <v>514500000</v>
      </c>
      <c r="H27" s="38">
        <f t="shared" si="4"/>
        <v>0.29251700680272108</v>
      </c>
      <c r="I27" s="13">
        <f t="shared" si="5"/>
        <v>150500000</v>
      </c>
      <c r="J27" s="7">
        <v>364000000</v>
      </c>
      <c r="K27" s="14">
        <v>92748000</v>
      </c>
      <c r="L27" s="5">
        <f t="shared" si="6"/>
        <v>271252000</v>
      </c>
      <c r="M27" s="6">
        <f t="shared" si="7"/>
        <v>27125200</v>
      </c>
      <c r="N27" s="18">
        <f t="shared" si="8"/>
        <v>391125200</v>
      </c>
      <c r="O27" s="27">
        <f t="shared" si="9"/>
        <v>100464000.00000001</v>
      </c>
      <c r="P27" s="29">
        <f t="shared" si="10"/>
        <v>80080000</v>
      </c>
      <c r="Q27" s="20">
        <f t="shared" si="11"/>
        <v>20384000</v>
      </c>
      <c r="R27" s="18">
        <f t="shared" si="12"/>
        <v>14560000</v>
      </c>
      <c r="S27" s="18">
        <f t="shared" si="13"/>
        <v>5824000</v>
      </c>
      <c r="T27" s="31">
        <f t="shared" si="14"/>
        <v>100464000.00000001</v>
      </c>
      <c r="U27" s="29">
        <f t="shared" si="15"/>
        <v>80080000</v>
      </c>
      <c r="V27" s="20">
        <f t="shared" si="16"/>
        <v>20384000</v>
      </c>
      <c r="W27" s="31">
        <f t="shared" si="17"/>
        <v>7280000</v>
      </c>
      <c r="X27" s="5">
        <f t="shared" si="18"/>
        <v>13103999.999999998</v>
      </c>
      <c r="Y27" s="58"/>
      <c r="Z27" s="29">
        <f t="shared" si="19"/>
        <v>283920000</v>
      </c>
      <c r="AA27" s="33">
        <f t="shared" si="0"/>
        <v>9186000</v>
      </c>
      <c r="AB27" s="34">
        <f t="shared" si="20"/>
        <v>0.44816326530612249</v>
      </c>
      <c r="AC27" s="35">
        <f t="shared" si="1"/>
        <v>0.4877823129251701</v>
      </c>
      <c r="AE27" s="36">
        <f t="shared" si="21"/>
        <v>0.29251700680272108</v>
      </c>
      <c r="AF27" s="36">
        <f t="shared" si="22"/>
        <v>0.15564625850340136</v>
      </c>
      <c r="AG27" s="37">
        <f t="shared" si="2"/>
        <v>3.9619047619047616E-2</v>
      </c>
    </row>
    <row r="28" spans="2:33" x14ac:dyDescent="0.3">
      <c r="B28" s="4">
        <v>125</v>
      </c>
      <c r="C28" s="24">
        <v>77.81</v>
      </c>
      <c r="D28" s="24">
        <v>23.537524999999999</v>
      </c>
      <c r="E28" s="25">
        <v>156.98000000000002</v>
      </c>
      <c r="F28" s="39">
        <f t="shared" si="3"/>
        <v>47.486450000000005</v>
      </c>
      <c r="G28" s="40">
        <v>790600000</v>
      </c>
      <c r="H28" s="38">
        <f t="shared" si="4"/>
        <v>0.29256261067543643</v>
      </c>
      <c r="I28" s="13">
        <f t="shared" si="5"/>
        <v>231300000</v>
      </c>
      <c r="J28" s="7">
        <v>559300000</v>
      </c>
      <c r="K28" s="14">
        <v>142510000</v>
      </c>
      <c r="L28" s="5">
        <f t="shared" si="6"/>
        <v>416790000</v>
      </c>
      <c r="M28" s="6">
        <f t="shared" si="7"/>
        <v>41679000</v>
      </c>
      <c r="N28" s="18">
        <f t="shared" si="8"/>
        <v>600979000</v>
      </c>
      <c r="O28" s="27">
        <f t="shared" si="9"/>
        <v>154366800</v>
      </c>
      <c r="P28" s="29">
        <f t="shared" si="10"/>
        <v>123046000</v>
      </c>
      <c r="Q28" s="20">
        <f t="shared" si="11"/>
        <v>31320800</v>
      </c>
      <c r="R28" s="18">
        <f t="shared" si="12"/>
        <v>22372000</v>
      </c>
      <c r="S28" s="18">
        <f t="shared" si="13"/>
        <v>8948800</v>
      </c>
      <c r="T28" s="31">
        <f t="shared" si="14"/>
        <v>154366800</v>
      </c>
      <c r="U28" s="29">
        <f t="shared" si="15"/>
        <v>123046000</v>
      </c>
      <c r="V28" s="20">
        <f t="shared" si="16"/>
        <v>31320800</v>
      </c>
      <c r="W28" s="31">
        <f t="shared" si="17"/>
        <v>11186000</v>
      </c>
      <c r="X28" s="5">
        <f t="shared" si="18"/>
        <v>20134800</v>
      </c>
      <c r="Y28" s="58"/>
      <c r="Z28" s="29">
        <f t="shared" si="19"/>
        <v>436254000</v>
      </c>
      <c r="AA28" s="33">
        <f t="shared" si="0"/>
        <v>9187000</v>
      </c>
      <c r="AB28" s="34">
        <f t="shared" si="20"/>
        <v>0.44819883632684032</v>
      </c>
      <c r="AC28" s="35">
        <f t="shared" si="1"/>
        <v>0.4878153301290159</v>
      </c>
      <c r="AE28" s="36">
        <f t="shared" si="21"/>
        <v>0.29256261067543643</v>
      </c>
      <c r="AF28" s="36">
        <f t="shared" si="22"/>
        <v>0.155636225651404</v>
      </c>
      <c r="AG28" s="37">
        <f t="shared" si="2"/>
        <v>3.9616493802175565E-2</v>
      </c>
    </row>
    <row r="29" spans="2:33" x14ac:dyDescent="0.3">
      <c r="B29" s="4">
        <v>126</v>
      </c>
      <c r="C29" s="24">
        <v>47.48</v>
      </c>
      <c r="D29" s="24">
        <v>14.362699999999998</v>
      </c>
      <c r="E29" s="25">
        <v>95.789999999999992</v>
      </c>
      <c r="F29" s="39">
        <f t="shared" si="3"/>
        <v>28.976474999999997</v>
      </c>
      <c r="G29" s="40">
        <v>453500000</v>
      </c>
      <c r="H29" s="38">
        <f t="shared" si="4"/>
        <v>0.269239250275634</v>
      </c>
      <c r="I29" s="13">
        <f t="shared" si="5"/>
        <v>122100000</v>
      </c>
      <c r="J29" s="7">
        <v>331400000</v>
      </c>
      <c r="K29" s="14">
        <v>84441000</v>
      </c>
      <c r="L29" s="5">
        <f t="shared" si="6"/>
        <v>246959000</v>
      </c>
      <c r="M29" s="6">
        <f t="shared" si="7"/>
        <v>24695900</v>
      </c>
      <c r="N29" s="18">
        <f t="shared" si="8"/>
        <v>356095900</v>
      </c>
      <c r="O29" s="27">
        <f t="shared" si="9"/>
        <v>91466400.000000015</v>
      </c>
      <c r="P29" s="29">
        <f t="shared" si="10"/>
        <v>72908000</v>
      </c>
      <c r="Q29" s="20">
        <f t="shared" si="11"/>
        <v>18558400</v>
      </c>
      <c r="R29" s="18">
        <f t="shared" si="12"/>
        <v>13256000</v>
      </c>
      <c r="S29" s="18">
        <f t="shared" si="13"/>
        <v>5302400</v>
      </c>
      <c r="T29" s="31">
        <f t="shared" si="14"/>
        <v>91466400.000000015</v>
      </c>
      <c r="U29" s="29">
        <f t="shared" si="15"/>
        <v>72908000</v>
      </c>
      <c r="V29" s="20">
        <f t="shared" si="16"/>
        <v>18558400</v>
      </c>
      <c r="W29" s="31">
        <f t="shared" si="17"/>
        <v>6628000</v>
      </c>
      <c r="X29" s="5">
        <f t="shared" si="18"/>
        <v>11930400</v>
      </c>
      <c r="Y29" s="58"/>
      <c r="Z29" s="29">
        <f t="shared" si="19"/>
        <v>258492000</v>
      </c>
      <c r="AA29" s="33">
        <f t="shared" si="0"/>
        <v>8921000</v>
      </c>
      <c r="AB29" s="34">
        <f t="shared" si="20"/>
        <v>0.4300066152149945</v>
      </c>
      <c r="AC29" s="35">
        <f t="shared" si="1"/>
        <v>0.47092921719955899</v>
      </c>
      <c r="AE29" s="36">
        <f t="shared" si="21"/>
        <v>0.269239250275634</v>
      </c>
      <c r="AF29" s="36">
        <f t="shared" si="22"/>
        <v>0.16076736493936053</v>
      </c>
      <c r="AG29" s="37">
        <f t="shared" si="2"/>
        <v>4.0922601984564495E-2</v>
      </c>
    </row>
    <row r="30" spans="2:33" x14ac:dyDescent="0.3">
      <c r="B30" s="4">
        <v>127</v>
      </c>
      <c r="C30" s="24">
        <v>47.48</v>
      </c>
      <c r="D30" s="24">
        <v>14.362699999999998</v>
      </c>
      <c r="E30" s="25">
        <v>95.789999999999992</v>
      </c>
      <c r="F30" s="39">
        <f t="shared" si="3"/>
        <v>28.976474999999997</v>
      </c>
      <c r="G30" s="40">
        <v>453500000</v>
      </c>
      <c r="H30" s="38">
        <f t="shared" si="4"/>
        <v>0.269239250275634</v>
      </c>
      <c r="I30" s="13">
        <f t="shared" si="5"/>
        <v>122100000</v>
      </c>
      <c r="J30" s="7">
        <v>331400000</v>
      </c>
      <c r="K30" s="14">
        <v>84441000</v>
      </c>
      <c r="L30" s="5">
        <f t="shared" si="6"/>
        <v>246959000</v>
      </c>
      <c r="M30" s="6">
        <f t="shared" si="7"/>
        <v>24695900</v>
      </c>
      <c r="N30" s="18">
        <f t="shared" si="8"/>
        <v>356095900</v>
      </c>
      <c r="O30" s="27">
        <f t="shared" si="9"/>
        <v>91466400.000000015</v>
      </c>
      <c r="P30" s="29">
        <f t="shared" si="10"/>
        <v>72908000</v>
      </c>
      <c r="Q30" s="20">
        <f t="shared" si="11"/>
        <v>18558400</v>
      </c>
      <c r="R30" s="18">
        <f t="shared" si="12"/>
        <v>13256000</v>
      </c>
      <c r="S30" s="18">
        <f t="shared" si="13"/>
        <v>5302400</v>
      </c>
      <c r="T30" s="31">
        <f t="shared" si="14"/>
        <v>91466400.000000015</v>
      </c>
      <c r="U30" s="29">
        <f t="shared" si="15"/>
        <v>72908000</v>
      </c>
      <c r="V30" s="20">
        <f t="shared" si="16"/>
        <v>18558400</v>
      </c>
      <c r="W30" s="31">
        <f t="shared" si="17"/>
        <v>6628000</v>
      </c>
      <c r="X30" s="5">
        <f t="shared" si="18"/>
        <v>11930400</v>
      </c>
      <c r="Y30" s="58"/>
      <c r="Z30" s="29">
        <f t="shared" si="19"/>
        <v>258492000</v>
      </c>
      <c r="AA30" s="33">
        <f t="shared" si="0"/>
        <v>8921000</v>
      </c>
      <c r="AB30" s="34">
        <f t="shared" si="20"/>
        <v>0.4300066152149945</v>
      </c>
      <c r="AC30" s="35">
        <f t="shared" si="1"/>
        <v>0.47092921719955899</v>
      </c>
      <c r="AE30" s="36">
        <f t="shared" si="21"/>
        <v>0.269239250275634</v>
      </c>
      <c r="AF30" s="36">
        <f t="shared" si="22"/>
        <v>0.16076736493936053</v>
      </c>
      <c r="AG30" s="37">
        <f t="shared" si="2"/>
        <v>4.0922601984564495E-2</v>
      </c>
    </row>
    <row r="31" spans="2:33" x14ac:dyDescent="0.3">
      <c r="B31" s="4">
        <v>128</v>
      </c>
      <c r="C31" s="24">
        <v>47.48</v>
      </c>
      <c r="D31" s="24">
        <v>14.362699999999998</v>
      </c>
      <c r="E31" s="25">
        <v>95.789999999999992</v>
      </c>
      <c r="F31" s="39">
        <f t="shared" si="3"/>
        <v>28.976474999999997</v>
      </c>
      <c r="G31" s="40">
        <v>453500000</v>
      </c>
      <c r="H31" s="38">
        <f t="shared" si="4"/>
        <v>0.269239250275634</v>
      </c>
      <c r="I31" s="13">
        <f t="shared" si="5"/>
        <v>122100000</v>
      </c>
      <c r="J31" s="7">
        <v>331400000</v>
      </c>
      <c r="K31" s="14">
        <v>84441000</v>
      </c>
      <c r="L31" s="5">
        <f t="shared" si="6"/>
        <v>246959000</v>
      </c>
      <c r="M31" s="6">
        <f t="shared" si="7"/>
        <v>24695900</v>
      </c>
      <c r="N31" s="18">
        <f t="shared" si="8"/>
        <v>356095900</v>
      </c>
      <c r="O31" s="27">
        <f t="shared" si="9"/>
        <v>91466400.000000015</v>
      </c>
      <c r="P31" s="29">
        <f t="shared" si="10"/>
        <v>72908000</v>
      </c>
      <c r="Q31" s="20">
        <f t="shared" si="11"/>
        <v>18558400</v>
      </c>
      <c r="R31" s="18">
        <f t="shared" si="12"/>
        <v>13256000</v>
      </c>
      <c r="S31" s="18">
        <f t="shared" si="13"/>
        <v>5302400</v>
      </c>
      <c r="T31" s="31">
        <f t="shared" si="14"/>
        <v>91466400.000000015</v>
      </c>
      <c r="U31" s="29">
        <f t="shared" si="15"/>
        <v>72908000</v>
      </c>
      <c r="V31" s="20">
        <f t="shared" si="16"/>
        <v>18558400</v>
      </c>
      <c r="W31" s="31">
        <f t="shared" si="17"/>
        <v>6628000</v>
      </c>
      <c r="X31" s="5">
        <f t="shared" si="18"/>
        <v>11930400</v>
      </c>
      <c r="Y31" s="58"/>
      <c r="Z31" s="29">
        <f t="shared" si="19"/>
        <v>258492000</v>
      </c>
      <c r="AA31" s="33">
        <f t="shared" si="0"/>
        <v>8921000</v>
      </c>
      <c r="AB31" s="34">
        <f t="shared" si="20"/>
        <v>0.4300066152149945</v>
      </c>
      <c r="AC31" s="35">
        <f t="shared" si="1"/>
        <v>0.47092921719955899</v>
      </c>
      <c r="AE31" s="36">
        <f t="shared" si="21"/>
        <v>0.269239250275634</v>
      </c>
      <c r="AF31" s="36">
        <f t="shared" si="22"/>
        <v>0.16076736493936053</v>
      </c>
      <c r="AG31" s="37">
        <f t="shared" si="2"/>
        <v>4.0922601984564495E-2</v>
      </c>
    </row>
    <row r="32" spans="2:33" x14ac:dyDescent="0.3">
      <c r="B32" s="4">
        <v>129</v>
      </c>
      <c r="C32" s="24">
        <v>47.74</v>
      </c>
      <c r="D32" s="24">
        <v>14.44135</v>
      </c>
      <c r="E32" s="25">
        <v>96.32</v>
      </c>
      <c r="F32" s="39">
        <f t="shared" si="3"/>
        <v>29.136799999999997</v>
      </c>
      <c r="G32" s="40">
        <v>455900000</v>
      </c>
      <c r="H32" s="38">
        <f t="shared" si="4"/>
        <v>0.26935731520070194</v>
      </c>
      <c r="I32" s="13">
        <f t="shared" si="5"/>
        <v>122800000</v>
      </c>
      <c r="J32" s="7">
        <v>333100000</v>
      </c>
      <c r="K32" s="14">
        <v>84874000</v>
      </c>
      <c r="L32" s="5">
        <f t="shared" si="6"/>
        <v>248226000</v>
      </c>
      <c r="M32" s="6">
        <f t="shared" si="7"/>
        <v>24822600</v>
      </c>
      <c r="N32" s="18">
        <f t="shared" si="8"/>
        <v>357922600</v>
      </c>
      <c r="O32" s="27">
        <f t="shared" si="9"/>
        <v>91935600.000000015</v>
      </c>
      <c r="P32" s="29">
        <f t="shared" si="10"/>
        <v>73282000</v>
      </c>
      <c r="Q32" s="20">
        <f t="shared" si="11"/>
        <v>18653600</v>
      </c>
      <c r="R32" s="18">
        <f t="shared" si="12"/>
        <v>13324000</v>
      </c>
      <c r="S32" s="18">
        <f t="shared" si="13"/>
        <v>5329600</v>
      </c>
      <c r="T32" s="31">
        <f t="shared" si="14"/>
        <v>91935600.000000015</v>
      </c>
      <c r="U32" s="29">
        <f t="shared" si="15"/>
        <v>73282000</v>
      </c>
      <c r="V32" s="20">
        <f t="shared" si="16"/>
        <v>18653600</v>
      </c>
      <c r="W32" s="31">
        <f t="shared" si="17"/>
        <v>6662000</v>
      </c>
      <c r="X32" s="5">
        <f t="shared" si="18"/>
        <v>11991600</v>
      </c>
      <c r="Y32" s="58"/>
      <c r="Z32" s="29">
        <f t="shared" si="19"/>
        <v>259818000</v>
      </c>
      <c r="AA32" s="33">
        <f t="shared" si="0"/>
        <v>8917000</v>
      </c>
      <c r="AB32" s="34">
        <f t="shared" si="20"/>
        <v>0.43009870585654753</v>
      </c>
      <c r="AC32" s="35">
        <f t="shared" si="1"/>
        <v>0.47101469620530823</v>
      </c>
      <c r="AE32" s="36">
        <f t="shared" si="21"/>
        <v>0.26935731520070194</v>
      </c>
      <c r="AF32" s="36">
        <f t="shared" si="22"/>
        <v>0.16074139065584558</v>
      </c>
      <c r="AG32" s="37">
        <f t="shared" si="2"/>
        <v>4.0915990348760693E-2</v>
      </c>
    </row>
    <row r="33" spans="1:33" x14ac:dyDescent="0.3">
      <c r="B33" s="4">
        <v>130</v>
      </c>
      <c r="C33" s="24">
        <v>26.91</v>
      </c>
      <c r="D33" s="24">
        <v>8.140274999999999</v>
      </c>
      <c r="E33" s="25">
        <v>54.81</v>
      </c>
      <c r="F33" s="39">
        <f t="shared" si="3"/>
        <v>16.580024999999999</v>
      </c>
      <c r="G33" s="40">
        <v>257000000</v>
      </c>
      <c r="H33" s="38">
        <f t="shared" si="4"/>
        <v>0.27665369649805449</v>
      </c>
      <c r="I33" s="13">
        <f t="shared" si="5"/>
        <v>71100000</v>
      </c>
      <c r="J33" s="7">
        <v>185900000</v>
      </c>
      <c r="K33" s="14">
        <v>47368000</v>
      </c>
      <c r="L33" s="5">
        <f t="shared" si="6"/>
        <v>138532000</v>
      </c>
      <c r="M33" s="6">
        <f t="shared" si="7"/>
        <v>13853200</v>
      </c>
      <c r="N33" s="18">
        <f t="shared" si="8"/>
        <v>199753200</v>
      </c>
      <c r="O33" s="27">
        <f t="shared" si="9"/>
        <v>51308400.000000007</v>
      </c>
      <c r="P33" s="29">
        <f t="shared" si="10"/>
        <v>40898000</v>
      </c>
      <c r="Q33" s="20">
        <f t="shared" si="11"/>
        <v>10410400</v>
      </c>
      <c r="R33" s="18">
        <f t="shared" si="12"/>
        <v>7436000</v>
      </c>
      <c r="S33" s="18">
        <f t="shared" si="13"/>
        <v>2974400</v>
      </c>
      <c r="T33" s="31">
        <f t="shared" si="14"/>
        <v>51308400.000000007</v>
      </c>
      <c r="U33" s="29">
        <f t="shared" si="15"/>
        <v>40898000</v>
      </c>
      <c r="V33" s="20">
        <f t="shared" si="16"/>
        <v>10410400</v>
      </c>
      <c r="W33" s="31">
        <f t="shared" si="17"/>
        <v>3718000</v>
      </c>
      <c r="X33" s="5">
        <f t="shared" si="18"/>
        <v>6692399.9999999991</v>
      </c>
      <c r="Y33" s="58"/>
      <c r="Z33" s="29">
        <f t="shared" si="19"/>
        <v>145002000</v>
      </c>
      <c r="AA33" s="33">
        <f t="shared" si="0"/>
        <v>8746000</v>
      </c>
      <c r="AB33" s="34">
        <f t="shared" si="20"/>
        <v>0.43578988326848245</v>
      </c>
      <c r="AC33" s="35">
        <f t="shared" si="1"/>
        <v>0.4762972762645914</v>
      </c>
      <c r="AE33" s="36">
        <f t="shared" si="21"/>
        <v>0.27665369649805449</v>
      </c>
      <c r="AF33" s="36">
        <f t="shared" si="22"/>
        <v>0.15913618677042801</v>
      </c>
      <c r="AG33" s="37">
        <f t="shared" si="2"/>
        <v>4.0507392996108949E-2</v>
      </c>
    </row>
    <row r="34" spans="1:33" x14ac:dyDescent="0.3">
      <c r="A34" s="59" t="s">
        <v>7</v>
      </c>
      <c r="B34" s="4">
        <v>131</v>
      </c>
      <c r="C34" s="24">
        <v>65.69</v>
      </c>
      <c r="D34" s="24">
        <v>19.871224999999999</v>
      </c>
      <c r="E34" s="25">
        <v>131.66</v>
      </c>
      <c r="F34" s="39">
        <f t="shared" si="3"/>
        <v>39.827149999999996</v>
      </c>
      <c r="G34" s="40">
        <v>827800000</v>
      </c>
      <c r="H34" s="38">
        <f t="shared" si="4"/>
        <v>0.21297414834501083</v>
      </c>
      <c r="I34" s="13">
        <f t="shared" si="5"/>
        <v>176300000</v>
      </c>
      <c r="J34" s="7">
        <v>651500000</v>
      </c>
      <c r="K34" s="14">
        <v>166003000</v>
      </c>
      <c r="L34" s="5">
        <f t="shared" si="6"/>
        <v>485497000</v>
      </c>
      <c r="M34" s="6">
        <f t="shared" si="7"/>
        <v>48549700</v>
      </c>
      <c r="N34" s="18">
        <f t="shared" si="8"/>
        <v>700049700</v>
      </c>
      <c r="O34" s="27">
        <f t="shared" si="9"/>
        <v>179814000.00000003</v>
      </c>
      <c r="P34" s="29">
        <f t="shared" si="10"/>
        <v>143330000</v>
      </c>
      <c r="Q34" s="20">
        <f t="shared" si="11"/>
        <v>36484000</v>
      </c>
      <c r="R34" s="18">
        <f t="shared" si="12"/>
        <v>26060000</v>
      </c>
      <c r="S34" s="18">
        <f t="shared" si="13"/>
        <v>10424000</v>
      </c>
      <c r="T34" s="31">
        <f t="shared" si="14"/>
        <v>179814000.00000003</v>
      </c>
      <c r="U34" s="29">
        <f t="shared" si="15"/>
        <v>143330000</v>
      </c>
      <c r="V34" s="20">
        <f t="shared" si="16"/>
        <v>36484000</v>
      </c>
      <c r="W34" s="31">
        <f t="shared" si="17"/>
        <v>13030000</v>
      </c>
      <c r="X34" s="5">
        <f t="shared" si="18"/>
        <v>23454000</v>
      </c>
      <c r="Y34" s="58"/>
      <c r="Z34" s="29">
        <f t="shared" si="19"/>
        <v>508170000</v>
      </c>
      <c r="AA34" s="33">
        <f t="shared" si="0"/>
        <v>12759000</v>
      </c>
      <c r="AB34" s="34">
        <f t="shared" si="20"/>
        <v>0.38611983570910846</v>
      </c>
      <c r="AC34" s="35">
        <f t="shared" si="1"/>
        <v>0.43019328340178786</v>
      </c>
      <c r="AE34" s="36">
        <f t="shared" si="21"/>
        <v>0.21297414834501083</v>
      </c>
      <c r="AF34" s="36">
        <f t="shared" si="22"/>
        <v>0.17314568736409761</v>
      </c>
      <c r="AG34" s="37">
        <f t="shared" si="2"/>
        <v>4.4073447692679388E-2</v>
      </c>
    </row>
    <row r="35" spans="1:33" x14ac:dyDescent="0.3">
      <c r="A35" s="59" t="s">
        <v>7</v>
      </c>
      <c r="B35" s="4">
        <v>132</v>
      </c>
      <c r="C35" s="24">
        <v>66.239999999999995</v>
      </c>
      <c r="D35" s="24">
        <v>20.037599999999998</v>
      </c>
      <c r="E35" s="25">
        <v>132.78</v>
      </c>
      <c r="F35" s="39">
        <f t="shared" si="3"/>
        <v>40.165950000000002</v>
      </c>
      <c r="G35" s="40">
        <v>834800000</v>
      </c>
      <c r="H35" s="38">
        <f t="shared" si="4"/>
        <v>0.2128653569717297</v>
      </c>
      <c r="I35" s="13">
        <f t="shared" si="5"/>
        <v>177700000</v>
      </c>
      <c r="J35" s="7">
        <v>657100000</v>
      </c>
      <c r="K35" s="14">
        <v>167430000</v>
      </c>
      <c r="L35" s="5">
        <f t="shared" si="6"/>
        <v>489670000</v>
      </c>
      <c r="M35" s="6">
        <f t="shared" si="7"/>
        <v>48967000</v>
      </c>
      <c r="N35" s="18">
        <f t="shared" si="8"/>
        <v>706067000</v>
      </c>
      <c r="O35" s="27">
        <f t="shared" si="9"/>
        <v>181359600.00000003</v>
      </c>
      <c r="P35" s="29">
        <f t="shared" si="10"/>
        <v>144562000</v>
      </c>
      <c r="Q35" s="20">
        <f t="shared" si="11"/>
        <v>36797600</v>
      </c>
      <c r="R35" s="18">
        <f t="shared" si="12"/>
        <v>26284000</v>
      </c>
      <c r="S35" s="18">
        <f t="shared" si="13"/>
        <v>10513600</v>
      </c>
      <c r="T35" s="31">
        <f t="shared" si="14"/>
        <v>181359600.00000003</v>
      </c>
      <c r="U35" s="29">
        <f t="shared" si="15"/>
        <v>144562000</v>
      </c>
      <c r="V35" s="20">
        <f t="shared" si="16"/>
        <v>36797600</v>
      </c>
      <c r="W35" s="31">
        <f t="shared" si="17"/>
        <v>13142000</v>
      </c>
      <c r="X35" s="5">
        <f t="shared" si="18"/>
        <v>23655600</v>
      </c>
      <c r="Y35" s="58"/>
      <c r="Z35" s="29">
        <f t="shared" si="19"/>
        <v>512538000</v>
      </c>
      <c r="AA35" s="33">
        <f t="shared" si="0"/>
        <v>12761000</v>
      </c>
      <c r="AB35" s="34">
        <f t="shared" si="20"/>
        <v>0.38603497843794921</v>
      </c>
      <c r="AC35" s="35">
        <f t="shared" si="1"/>
        <v>0.43011451844753235</v>
      </c>
      <c r="AE35" s="36">
        <f t="shared" si="21"/>
        <v>0.2128653569717297</v>
      </c>
      <c r="AF35" s="36">
        <f t="shared" si="22"/>
        <v>0.17316962146621945</v>
      </c>
      <c r="AG35" s="37">
        <f t="shared" si="2"/>
        <v>4.4079540009583133E-2</v>
      </c>
    </row>
    <row r="36" spans="1:33" x14ac:dyDescent="0.3">
      <c r="A36" s="59" t="s">
        <v>7</v>
      </c>
      <c r="B36" s="4">
        <v>133</v>
      </c>
      <c r="C36" s="24">
        <v>66.239999999999995</v>
      </c>
      <c r="D36" s="24">
        <v>20.037599999999998</v>
      </c>
      <c r="E36" s="25">
        <v>132.78</v>
      </c>
      <c r="F36" s="39">
        <f t="shared" si="3"/>
        <v>40.165950000000002</v>
      </c>
      <c r="G36" s="40">
        <v>834800000</v>
      </c>
      <c r="H36" s="38">
        <f t="shared" si="4"/>
        <v>0.2128653569717297</v>
      </c>
      <c r="I36" s="13">
        <f t="shared" si="5"/>
        <v>177700000</v>
      </c>
      <c r="J36" s="7">
        <v>657100000</v>
      </c>
      <c r="K36" s="14">
        <v>167430000</v>
      </c>
      <c r="L36" s="5">
        <f t="shared" si="6"/>
        <v>489670000</v>
      </c>
      <c r="M36" s="6">
        <f t="shared" si="7"/>
        <v>48967000</v>
      </c>
      <c r="N36" s="18">
        <f t="shared" si="8"/>
        <v>706067000</v>
      </c>
      <c r="O36" s="27">
        <f t="shared" si="9"/>
        <v>181359600.00000003</v>
      </c>
      <c r="P36" s="29">
        <f t="shared" si="10"/>
        <v>144562000</v>
      </c>
      <c r="Q36" s="20">
        <f t="shared" si="11"/>
        <v>36797600</v>
      </c>
      <c r="R36" s="18">
        <f t="shared" si="12"/>
        <v>26284000</v>
      </c>
      <c r="S36" s="18">
        <f t="shared" si="13"/>
        <v>10513600</v>
      </c>
      <c r="T36" s="31">
        <f t="shared" si="14"/>
        <v>181359600.00000003</v>
      </c>
      <c r="U36" s="29">
        <f t="shared" si="15"/>
        <v>144562000</v>
      </c>
      <c r="V36" s="20">
        <f t="shared" si="16"/>
        <v>36797600</v>
      </c>
      <c r="W36" s="31">
        <f t="shared" si="17"/>
        <v>13142000</v>
      </c>
      <c r="X36" s="5">
        <f t="shared" si="18"/>
        <v>23655600</v>
      </c>
      <c r="Y36" s="58"/>
      <c r="Z36" s="29">
        <f t="shared" si="19"/>
        <v>512538000</v>
      </c>
      <c r="AA36" s="33">
        <f t="shared" si="0"/>
        <v>12761000</v>
      </c>
      <c r="AB36" s="34">
        <f t="shared" si="20"/>
        <v>0.38603497843794921</v>
      </c>
      <c r="AC36" s="35">
        <f t="shared" si="1"/>
        <v>0.43011451844753235</v>
      </c>
      <c r="AE36" s="36">
        <f t="shared" si="21"/>
        <v>0.2128653569717297</v>
      </c>
      <c r="AF36" s="36">
        <f t="shared" si="22"/>
        <v>0.17316962146621945</v>
      </c>
      <c r="AG36" s="37">
        <f t="shared" si="2"/>
        <v>4.4079540009583133E-2</v>
      </c>
    </row>
    <row r="37" spans="1:33" x14ac:dyDescent="0.3">
      <c r="A37" s="59" t="s">
        <v>7</v>
      </c>
      <c r="B37" s="4">
        <v>134</v>
      </c>
      <c r="C37" s="24">
        <v>62.51</v>
      </c>
      <c r="D37" s="24">
        <v>18.909274999999997</v>
      </c>
      <c r="E37" s="25">
        <v>125.84</v>
      </c>
      <c r="F37" s="39">
        <f t="shared" si="3"/>
        <v>38.066600000000001</v>
      </c>
      <c r="G37" s="40">
        <v>711500000</v>
      </c>
      <c r="H37" s="38">
        <f t="shared" si="4"/>
        <v>0.2189739985945186</v>
      </c>
      <c r="I37" s="13">
        <f t="shared" si="5"/>
        <v>155800000</v>
      </c>
      <c r="J37" s="7">
        <v>555700000</v>
      </c>
      <c r="K37" s="14">
        <v>141593000</v>
      </c>
      <c r="L37" s="5">
        <f t="shared" si="6"/>
        <v>414107000</v>
      </c>
      <c r="M37" s="6">
        <f t="shared" si="7"/>
        <v>41410700</v>
      </c>
      <c r="N37" s="18">
        <f t="shared" si="8"/>
        <v>597110700</v>
      </c>
      <c r="O37" s="27">
        <f t="shared" si="9"/>
        <v>153373200</v>
      </c>
      <c r="P37" s="29">
        <f t="shared" si="10"/>
        <v>122254000</v>
      </c>
      <c r="Q37" s="20">
        <f t="shared" si="11"/>
        <v>31119200</v>
      </c>
      <c r="R37" s="18">
        <f t="shared" si="12"/>
        <v>22228000</v>
      </c>
      <c r="S37" s="18">
        <f t="shared" si="13"/>
        <v>8891200</v>
      </c>
      <c r="T37" s="31">
        <f t="shared" si="14"/>
        <v>153373200</v>
      </c>
      <c r="U37" s="29">
        <f t="shared" si="15"/>
        <v>122254000</v>
      </c>
      <c r="V37" s="20">
        <f t="shared" si="16"/>
        <v>31119200</v>
      </c>
      <c r="W37" s="31">
        <f t="shared" si="17"/>
        <v>11114000</v>
      </c>
      <c r="X37" s="5">
        <f t="shared" si="18"/>
        <v>20005200</v>
      </c>
      <c r="Y37" s="58"/>
      <c r="Z37" s="29">
        <f t="shared" si="19"/>
        <v>433446000</v>
      </c>
      <c r="AA37" s="33">
        <f t="shared" si="0"/>
        <v>11387000</v>
      </c>
      <c r="AB37" s="34">
        <f t="shared" si="20"/>
        <v>0.39079971890372456</v>
      </c>
      <c r="AC37" s="35">
        <f t="shared" si="1"/>
        <v>0.4345371749824315</v>
      </c>
      <c r="AE37" s="36">
        <f t="shared" si="21"/>
        <v>0.2189739985945186</v>
      </c>
      <c r="AF37" s="36">
        <f t="shared" si="22"/>
        <v>0.1718257203092059</v>
      </c>
      <c r="AG37" s="37">
        <f t="shared" si="2"/>
        <v>4.3737456078706959E-2</v>
      </c>
    </row>
    <row r="38" spans="1:33" x14ac:dyDescent="0.3">
      <c r="B38" s="4">
        <v>135</v>
      </c>
      <c r="C38" s="24">
        <v>62.51</v>
      </c>
      <c r="D38" s="24">
        <v>18.909274999999997</v>
      </c>
      <c r="E38" s="25">
        <v>125.84</v>
      </c>
      <c r="F38" s="39">
        <f t="shared" si="3"/>
        <v>38.066600000000001</v>
      </c>
      <c r="G38" s="40">
        <v>711500000</v>
      </c>
      <c r="H38" s="38">
        <f t="shared" si="4"/>
        <v>0.2189739985945186</v>
      </c>
      <c r="I38" s="13">
        <f t="shared" si="5"/>
        <v>155800000</v>
      </c>
      <c r="J38" s="7">
        <v>555700000</v>
      </c>
      <c r="K38" s="14">
        <v>141593000</v>
      </c>
      <c r="L38" s="5">
        <f t="shared" si="6"/>
        <v>414107000</v>
      </c>
      <c r="M38" s="6">
        <f t="shared" si="7"/>
        <v>41410700</v>
      </c>
      <c r="N38" s="18">
        <f t="shared" si="8"/>
        <v>597110700</v>
      </c>
      <c r="O38" s="27">
        <f t="shared" si="9"/>
        <v>153373200</v>
      </c>
      <c r="P38" s="29">
        <f t="shared" si="10"/>
        <v>122254000</v>
      </c>
      <c r="Q38" s="20">
        <f t="shared" si="11"/>
        <v>31119200</v>
      </c>
      <c r="R38" s="18">
        <f t="shared" si="12"/>
        <v>22228000</v>
      </c>
      <c r="S38" s="18">
        <f t="shared" si="13"/>
        <v>8891200</v>
      </c>
      <c r="T38" s="31">
        <f t="shared" si="14"/>
        <v>153373200</v>
      </c>
      <c r="U38" s="29">
        <f t="shared" si="15"/>
        <v>122254000</v>
      </c>
      <c r="V38" s="20">
        <f t="shared" si="16"/>
        <v>31119200</v>
      </c>
      <c r="W38" s="31">
        <f t="shared" si="17"/>
        <v>11114000</v>
      </c>
      <c r="X38" s="5">
        <f t="shared" si="18"/>
        <v>20005200</v>
      </c>
      <c r="Y38" s="58"/>
      <c r="Z38" s="29">
        <f t="shared" si="19"/>
        <v>433446000</v>
      </c>
      <c r="AA38" s="33">
        <f t="shared" si="0"/>
        <v>11387000</v>
      </c>
      <c r="AB38" s="34">
        <f t="shared" si="20"/>
        <v>0.39079971890372456</v>
      </c>
      <c r="AC38" s="35">
        <f t="shared" si="1"/>
        <v>0.4345371749824315</v>
      </c>
      <c r="AE38" s="36">
        <f t="shared" si="21"/>
        <v>0.2189739985945186</v>
      </c>
      <c r="AF38" s="36">
        <f t="shared" si="22"/>
        <v>0.1718257203092059</v>
      </c>
      <c r="AG38" s="37">
        <f t="shared" si="2"/>
        <v>4.3737456078706959E-2</v>
      </c>
    </row>
    <row r="39" spans="1:33" x14ac:dyDescent="0.3">
      <c r="B39" s="4">
        <v>136</v>
      </c>
      <c r="C39" s="24">
        <v>48.62</v>
      </c>
      <c r="D39" s="24">
        <v>14.707549999999999</v>
      </c>
      <c r="E39" s="25">
        <v>97.889999999999986</v>
      </c>
      <c r="F39" s="39">
        <f t="shared" si="3"/>
        <v>29.611724999999996</v>
      </c>
      <c r="G39" s="40">
        <v>553400000</v>
      </c>
      <c r="H39" s="38">
        <f t="shared" si="4"/>
        <v>0.21882905674015174</v>
      </c>
      <c r="I39" s="13">
        <f t="shared" si="5"/>
        <v>121100000</v>
      </c>
      <c r="J39" s="7">
        <v>432300000</v>
      </c>
      <c r="K39" s="14">
        <v>110151000</v>
      </c>
      <c r="L39" s="5">
        <f t="shared" si="6"/>
        <v>322149000</v>
      </c>
      <c r="M39" s="6">
        <f t="shared" si="7"/>
        <v>32214900</v>
      </c>
      <c r="N39" s="18">
        <f t="shared" si="8"/>
        <v>464514900</v>
      </c>
      <c r="O39" s="27">
        <f t="shared" si="9"/>
        <v>119314800.00000001</v>
      </c>
      <c r="P39" s="29">
        <f t="shared" si="10"/>
        <v>95106000</v>
      </c>
      <c r="Q39" s="20">
        <f t="shared" si="11"/>
        <v>24208800</v>
      </c>
      <c r="R39" s="18">
        <f t="shared" si="12"/>
        <v>17292000</v>
      </c>
      <c r="S39" s="18">
        <f t="shared" si="13"/>
        <v>6916800</v>
      </c>
      <c r="T39" s="31">
        <f t="shared" si="14"/>
        <v>119314800.00000001</v>
      </c>
      <c r="U39" s="29">
        <f t="shared" si="15"/>
        <v>95106000</v>
      </c>
      <c r="V39" s="20">
        <f t="shared" si="16"/>
        <v>24208800</v>
      </c>
      <c r="W39" s="31">
        <f t="shared" si="17"/>
        <v>8646000</v>
      </c>
      <c r="X39" s="5">
        <f t="shared" si="18"/>
        <v>15562799.999999998</v>
      </c>
      <c r="Y39" s="58"/>
      <c r="Z39" s="29">
        <f t="shared" si="19"/>
        <v>337194000</v>
      </c>
      <c r="AA39" s="33">
        <f t="shared" si="0"/>
        <v>11387000</v>
      </c>
      <c r="AB39" s="34">
        <f t="shared" si="20"/>
        <v>0.39068666425731835</v>
      </c>
      <c r="AC39" s="35">
        <f t="shared" si="1"/>
        <v>0.43443223707986983</v>
      </c>
      <c r="AE39" s="36">
        <f t="shared" si="21"/>
        <v>0.21882905674015174</v>
      </c>
      <c r="AF39" s="36">
        <f t="shared" si="22"/>
        <v>0.17185760751716661</v>
      </c>
      <c r="AG39" s="37">
        <f t="shared" si="2"/>
        <v>4.3745572822551503E-2</v>
      </c>
    </row>
    <row r="40" spans="1:33" x14ac:dyDescent="0.3">
      <c r="B40" s="4">
        <v>137</v>
      </c>
      <c r="C40" s="24">
        <v>48.62</v>
      </c>
      <c r="D40" s="24">
        <v>14.707549999999999</v>
      </c>
      <c r="E40" s="25">
        <v>97.889999999999986</v>
      </c>
      <c r="F40" s="39">
        <f t="shared" si="3"/>
        <v>29.611724999999996</v>
      </c>
      <c r="G40" s="40">
        <v>553400000</v>
      </c>
      <c r="H40" s="38">
        <f t="shared" si="4"/>
        <v>0.21882905674015174</v>
      </c>
      <c r="I40" s="13">
        <f t="shared" si="5"/>
        <v>121100000</v>
      </c>
      <c r="J40" s="7">
        <v>432300000</v>
      </c>
      <c r="K40" s="14">
        <v>110151000</v>
      </c>
      <c r="L40" s="5">
        <f t="shared" si="6"/>
        <v>322149000</v>
      </c>
      <c r="M40" s="6">
        <f t="shared" si="7"/>
        <v>32214900</v>
      </c>
      <c r="N40" s="18">
        <f t="shared" si="8"/>
        <v>464514900</v>
      </c>
      <c r="O40" s="27">
        <f t="shared" si="9"/>
        <v>119314800.00000001</v>
      </c>
      <c r="P40" s="29">
        <f t="shared" si="10"/>
        <v>95106000</v>
      </c>
      <c r="Q40" s="20">
        <f t="shared" si="11"/>
        <v>24208800</v>
      </c>
      <c r="R40" s="18">
        <f t="shared" si="12"/>
        <v>17292000</v>
      </c>
      <c r="S40" s="18">
        <f t="shared" si="13"/>
        <v>6916800</v>
      </c>
      <c r="T40" s="31">
        <f t="shared" si="14"/>
        <v>119314800.00000001</v>
      </c>
      <c r="U40" s="29">
        <f t="shared" si="15"/>
        <v>95106000</v>
      </c>
      <c r="V40" s="20">
        <f t="shared" si="16"/>
        <v>24208800</v>
      </c>
      <c r="W40" s="31">
        <f t="shared" si="17"/>
        <v>8646000</v>
      </c>
      <c r="X40" s="5">
        <f t="shared" si="18"/>
        <v>15562799.999999998</v>
      </c>
      <c r="Y40" s="58"/>
      <c r="Z40" s="29">
        <f t="shared" si="19"/>
        <v>337194000</v>
      </c>
      <c r="AA40" s="33">
        <f t="shared" si="0"/>
        <v>11387000</v>
      </c>
      <c r="AB40" s="34">
        <f t="shared" si="20"/>
        <v>0.39068666425731835</v>
      </c>
      <c r="AC40" s="35">
        <f t="shared" si="1"/>
        <v>0.43443223707986983</v>
      </c>
      <c r="AE40" s="36">
        <f t="shared" si="21"/>
        <v>0.21882905674015174</v>
      </c>
      <c r="AF40" s="36">
        <f t="shared" si="22"/>
        <v>0.17185760751716661</v>
      </c>
      <c r="AG40" s="37">
        <f t="shared" si="2"/>
        <v>4.3745572822551503E-2</v>
      </c>
    </row>
    <row r="41" spans="1:33" x14ac:dyDescent="0.3">
      <c r="B41" s="4">
        <v>138</v>
      </c>
      <c r="C41" s="24">
        <v>52.67</v>
      </c>
      <c r="D41" s="24">
        <v>15.932675</v>
      </c>
      <c r="E41" s="25">
        <v>106.02</v>
      </c>
      <c r="F41" s="39">
        <f t="shared" si="3"/>
        <v>32.07105</v>
      </c>
      <c r="G41" s="40">
        <v>599500000</v>
      </c>
      <c r="H41" s="38">
        <f t="shared" si="4"/>
        <v>0.21901584653878237</v>
      </c>
      <c r="I41" s="13">
        <f t="shared" si="5"/>
        <v>131300000</v>
      </c>
      <c r="J41" s="7">
        <v>468200000</v>
      </c>
      <c r="K41" s="14">
        <v>119298000</v>
      </c>
      <c r="L41" s="5">
        <f t="shared" si="6"/>
        <v>348902000</v>
      </c>
      <c r="M41" s="6">
        <f t="shared" si="7"/>
        <v>34890200</v>
      </c>
      <c r="N41" s="18">
        <f t="shared" si="8"/>
        <v>503090200</v>
      </c>
      <c r="O41" s="27">
        <f t="shared" si="9"/>
        <v>129223200.00000001</v>
      </c>
      <c r="P41" s="29">
        <f t="shared" si="10"/>
        <v>103004000</v>
      </c>
      <c r="Q41" s="20">
        <f t="shared" si="11"/>
        <v>26219200</v>
      </c>
      <c r="R41" s="18">
        <f t="shared" si="12"/>
        <v>18728000</v>
      </c>
      <c r="S41" s="18">
        <f t="shared" si="13"/>
        <v>7491200</v>
      </c>
      <c r="T41" s="31">
        <f t="shared" si="14"/>
        <v>129223200.00000001</v>
      </c>
      <c r="U41" s="29">
        <f t="shared" si="15"/>
        <v>103004000</v>
      </c>
      <c r="V41" s="20">
        <f t="shared" si="16"/>
        <v>26219200</v>
      </c>
      <c r="W41" s="31">
        <f t="shared" si="17"/>
        <v>9364000</v>
      </c>
      <c r="X41" s="5">
        <f t="shared" si="18"/>
        <v>16855200</v>
      </c>
      <c r="Y41" s="58"/>
      <c r="Z41" s="29">
        <f t="shared" si="19"/>
        <v>365196000</v>
      </c>
      <c r="AA41" s="33">
        <f t="shared" si="0"/>
        <v>11387000</v>
      </c>
      <c r="AB41" s="34">
        <f t="shared" si="20"/>
        <v>0.39083236030025026</v>
      </c>
      <c r="AC41" s="35">
        <f t="shared" si="1"/>
        <v>0.43456747289407843</v>
      </c>
      <c r="AE41" s="36">
        <f t="shared" si="21"/>
        <v>0.21901584653878237</v>
      </c>
      <c r="AF41" s="36">
        <f t="shared" si="22"/>
        <v>0.17181651376146789</v>
      </c>
      <c r="AG41" s="37">
        <f t="shared" si="2"/>
        <v>4.3735112593828188E-2</v>
      </c>
    </row>
    <row r="42" spans="1:33" x14ac:dyDescent="0.3">
      <c r="B42" s="4">
        <v>139</v>
      </c>
      <c r="C42" s="24">
        <v>51.51</v>
      </c>
      <c r="D42" s="24">
        <v>15.581774999999999</v>
      </c>
      <c r="E42" s="25">
        <v>103.7</v>
      </c>
      <c r="F42" s="39">
        <f t="shared" si="3"/>
        <v>31.369250000000001</v>
      </c>
      <c r="G42" s="40">
        <v>586300000</v>
      </c>
      <c r="H42" s="38">
        <f t="shared" si="4"/>
        <v>0.21900051168343848</v>
      </c>
      <c r="I42" s="13">
        <f t="shared" si="5"/>
        <v>128400000</v>
      </c>
      <c r="J42" s="7">
        <v>457900000</v>
      </c>
      <c r="K42" s="14">
        <v>116673000</v>
      </c>
      <c r="L42" s="5">
        <f t="shared" si="6"/>
        <v>341227000</v>
      </c>
      <c r="M42" s="6">
        <f t="shared" si="7"/>
        <v>34122700</v>
      </c>
      <c r="N42" s="18">
        <f t="shared" si="8"/>
        <v>492022700</v>
      </c>
      <c r="O42" s="27">
        <f t="shared" si="9"/>
        <v>126380400.00000001</v>
      </c>
      <c r="P42" s="29">
        <f t="shared" si="10"/>
        <v>100738000</v>
      </c>
      <c r="Q42" s="20">
        <f t="shared" si="11"/>
        <v>25642400</v>
      </c>
      <c r="R42" s="18">
        <f t="shared" si="12"/>
        <v>18316000</v>
      </c>
      <c r="S42" s="18">
        <f t="shared" si="13"/>
        <v>7326400</v>
      </c>
      <c r="T42" s="31">
        <f t="shared" si="14"/>
        <v>126380400.00000001</v>
      </c>
      <c r="U42" s="29">
        <f t="shared" si="15"/>
        <v>100738000</v>
      </c>
      <c r="V42" s="20">
        <f t="shared" si="16"/>
        <v>25642400</v>
      </c>
      <c r="W42" s="31">
        <f t="shared" si="17"/>
        <v>9158000</v>
      </c>
      <c r="X42" s="5">
        <f t="shared" si="18"/>
        <v>16484399.999999998</v>
      </c>
      <c r="Y42" s="58"/>
      <c r="Z42" s="29">
        <f t="shared" si="19"/>
        <v>357162000</v>
      </c>
      <c r="AA42" s="33">
        <f t="shared" si="0"/>
        <v>11386000</v>
      </c>
      <c r="AB42" s="34">
        <f t="shared" si="20"/>
        <v>0.39082039911308208</v>
      </c>
      <c r="AC42" s="35">
        <f t="shared" si="1"/>
        <v>0.43455637045880952</v>
      </c>
      <c r="AE42" s="36">
        <f t="shared" si="21"/>
        <v>0.21900051168343848</v>
      </c>
      <c r="AF42" s="36">
        <f t="shared" si="22"/>
        <v>0.17181988742964352</v>
      </c>
      <c r="AG42" s="37">
        <f t="shared" si="2"/>
        <v>4.3735971345727445E-2</v>
      </c>
    </row>
    <row r="43" spans="1:33" x14ac:dyDescent="0.3">
      <c r="B43" s="4">
        <v>140</v>
      </c>
      <c r="C43" s="24">
        <v>51.51</v>
      </c>
      <c r="D43" s="24">
        <v>15.581774999999999</v>
      </c>
      <c r="E43" s="25">
        <v>103.7</v>
      </c>
      <c r="F43" s="39">
        <f t="shared" si="3"/>
        <v>31.369250000000001</v>
      </c>
      <c r="G43" s="40">
        <v>586300000</v>
      </c>
      <c r="H43" s="38">
        <f t="shared" si="4"/>
        <v>0.21900051168343848</v>
      </c>
      <c r="I43" s="13">
        <f t="shared" si="5"/>
        <v>128400000</v>
      </c>
      <c r="J43" s="7">
        <v>457900000</v>
      </c>
      <c r="K43" s="14">
        <v>116673000</v>
      </c>
      <c r="L43" s="5">
        <f t="shared" si="6"/>
        <v>341227000</v>
      </c>
      <c r="M43" s="6">
        <f t="shared" si="7"/>
        <v>34122700</v>
      </c>
      <c r="N43" s="18">
        <f t="shared" si="8"/>
        <v>492022700</v>
      </c>
      <c r="O43" s="27">
        <f t="shared" si="9"/>
        <v>126380400.00000001</v>
      </c>
      <c r="P43" s="29">
        <f t="shared" si="10"/>
        <v>100738000</v>
      </c>
      <c r="Q43" s="20">
        <f t="shared" si="11"/>
        <v>25642400</v>
      </c>
      <c r="R43" s="18">
        <f t="shared" si="12"/>
        <v>18316000</v>
      </c>
      <c r="S43" s="18">
        <f t="shared" si="13"/>
        <v>7326400</v>
      </c>
      <c r="T43" s="31">
        <f t="shared" si="14"/>
        <v>126380400.00000001</v>
      </c>
      <c r="U43" s="29">
        <f t="shared" si="15"/>
        <v>100738000</v>
      </c>
      <c r="V43" s="20">
        <f t="shared" si="16"/>
        <v>25642400</v>
      </c>
      <c r="W43" s="31">
        <f t="shared" si="17"/>
        <v>9158000</v>
      </c>
      <c r="X43" s="5">
        <f t="shared" si="18"/>
        <v>16484399.999999998</v>
      </c>
      <c r="Y43" s="58"/>
      <c r="Z43" s="29">
        <f t="shared" si="19"/>
        <v>357162000</v>
      </c>
      <c r="AA43" s="33">
        <f t="shared" si="0"/>
        <v>11386000</v>
      </c>
      <c r="AB43" s="34">
        <f t="shared" si="20"/>
        <v>0.39082039911308208</v>
      </c>
      <c r="AC43" s="35">
        <f t="shared" si="1"/>
        <v>0.43455637045880952</v>
      </c>
      <c r="AE43" s="36">
        <f t="shared" si="21"/>
        <v>0.21900051168343848</v>
      </c>
      <c r="AF43" s="36">
        <f t="shared" si="22"/>
        <v>0.17181988742964352</v>
      </c>
      <c r="AG43" s="37">
        <f t="shared" si="2"/>
        <v>4.3735971345727445E-2</v>
      </c>
    </row>
    <row r="44" spans="1:33" x14ac:dyDescent="0.3">
      <c r="B44" s="4">
        <v>141</v>
      </c>
      <c r="C44" s="24">
        <v>56.25</v>
      </c>
      <c r="D44" s="24">
        <v>17.015625</v>
      </c>
      <c r="E44" s="25">
        <v>113.25</v>
      </c>
      <c r="F44" s="39">
        <f t="shared" si="3"/>
        <v>34.258125</v>
      </c>
      <c r="G44" s="40">
        <v>640200000</v>
      </c>
      <c r="H44" s="38">
        <f t="shared" si="4"/>
        <v>0.2188378631677601</v>
      </c>
      <c r="I44" s="13">
        <f t="shared" si="5"/>
        <v>140100000</v>
      </c>
      <c r="J44" s="7">
        <v>500100000</v>
      </c>
      <c r="K44" s="14">
        <v>127426000</v>
      </c>
      <c r="L44" s="5">
        <f t="shared" si="6"/>
        <v>372674000</v>
      </c>
      <c r="M44" s="6">
        <f t="shared" si="7"/>
        <v>37267400</v>
      </c>
      <c r="N44" s="18">
        <f t="shared" si="8"/>
        <v>537367400</v>
      </c>
      <c r="O44" s="27">
        <f t="shared" si="9"/>
        <v>138027600</v>
      </c>
      <c r="P44" s="29">
        <f t="shared" si="10"/>
        <v>110022000</v>
      </c>
      <c r="Q44" s="20">
        <f t="shared" si="11"/>
        <v>28005600</v>
      </c>
      <c r="R44" s="18">
        <f t="shared" si="12"/>
        <v>20004000</v>
      </c>
      <c r="S44" s="18">
        <f t="shared" si="13"/>
        <v>8001600</v>
      </c>
      <c r="T44" s="31">
        <f t="shared" si="14"/>
        <v>138027600</v>
      </c>
      <c r="U44" s="29">
        <f t="shared" si="15"/>
        <v>110022000</v>
      </c>
      <c r="V44" s="20">
        <f t="shared" si="16"/>
        <v>28005600</v>
      </c>
      <c r="W44" s="31">
        <f t="shared" si="17"/>
        <v>10002000</v>
      </c>
      <c r="X44" s="5">
        <f t="shared" si="18"/>
        <v>18003600</v>
      </c>
      <c r="Y44" s="58"/>
      <c r="Z44" s="29">
        <f t="shared" si="19"/>
        <v>390078000</v>
      </c>
      <c r="AA44" s="33">
        <f t="shared" si="0"/>
        <v>11386000</v>
      </c>
      <c r="AB44" s="34">
        <f t="shared" si="20"/>
        <v>0.39069353327085288</v>
      </c>
      <c r="AC44" s="35">
        <f t="shared" si="1"/>
        <v>0.43443861293345831</v>
      </c>
      <c r="AE44" s="36">
        <f t="shared" si="21"/>
        <v>0.2188378631677601</v>
      </c>
      <c r="AF44" s="36">
        <f t="shared" si="22"/>
        <v>0.17185567010309277</v>
      </c>
      <c r="AG44" s="37">
        <f t="shared" si="2"/>
        <v>4.3745079662605435E-2</v>
      </c>
    </row>
    <row r="45" spans="1:33" x14ac:dyDescent="0.3">
      <c r="B45" s="4">
        <v>142</v>
      </c>
      <c r="C45" s="24">
        <v>66.66</v>
      </c>
      <c r="D45" s="24">
        <v>20.164649999999998</v>
      </c>
      <c r="E45" s="25">
        <v>134.21</v>
      </c>
      <c r="F45" s="39">
        <f t="shared" si="3"/>
        <v>40.598525000000002</v>
      </c>
      <c r="G45" s="40">
        <v>758700000</v>
      </c>
      <c r="H45" s="38">
        <f t="shared" si="4"/>
        <v>0.21879530776327927</v>
      </c>
      <c r="I45" s="13">
        <f t="shared" si="5"/>
        <v>166000000</v>
      </c>
      <c r="J45" s="7">
        <v>592700000</v>
      </c>
      <c r="K45" s="14">
        <v>151020000</v>
      </c>
      <c r="L45" s="5">
        <f t="shared" si="6"/>
        <v>441680000</v>
      </c>
      <c r="M45" s="6">
        <f t="shared" si="7"/>
        <v>44168000</v>
      </c>
      <c r="N45" s="18">
        <f t="shared" si="8"/>
        <v>636868000</v>
      </c>
      <c r="O45" s="27">
        <f t="shared" si="9"/>
        <v>163585200</v>
      </c>
      <c r="P45" s="29">
        <f t="shared" si="10"/>
        <v>130394000</v>
      </c>
      <c r="Q45" s="20">
        <f t="shared" si="11"/>
        <v>33191200</v>
      </c>
      <c r="R45" s="18">
        <f t="shared" si="12"/>
        <v>23708000</v>
      </c>
      <c r="S45" s="18">
        <f t="shared" si="13"/>
        <v>9483200</v>
      </c>
      <c r="T45" s="31">
        <f t="shared" si="14"/>
        <v>163585200</v>
      </c>
      <c r="U45" s="29">
        <f t="shared" si="15"/>
        <v>130394000</v>
      </c>
      <c r="V45" s="20">
        <f t="shared" si="16"/>
        <v>33191200</v>
      </c>
      <c r="W45" s="31">
        <f t="shared" si="17"/>
        <v>11854000</v>
      </c>
      <c r="X45" s="5">
        <f t="shared" si="18"/>
        <v>21337200</v>
      </c>
      <c r="Y45" s="58"/>
      <c r="Z45" s="29">
        <f t="shared" si="19"/>
        <v>462306000</v>
      </c>
      <c r="AA45" s="33">
        <f t="shared" si="0"/>
        <v>11387000</v>
      </c>
      <c r="AB45" s="34">
        <f t="shared" si="20"/>
        <v>0.39066034005535788</v>
      </c>
      <c r="AC45" s="35">
        <f t="shared" si="1"/>
        <v>0.43440780282061425</v>
      </c>
      <c r="AE45" s="36">
        <f t="shared" si="21"/>
        <v>0.21879530776327927</v>
      </c>
      <c r="AF45" s="36">
        <f t="shared" si="22"/>
        <v>0.17186503229207856</v>
      </c>
      <c r="AG45" s="37">
        <f t="shared" si="2"/>
        <v>4.3747462765256359E-2</v>
      </c>
    </row>
    <row r="46" spans="1:33" x14ac:dyDescent="0.3">
      <c r="B46" s="4">
        <v>143</v>
      </c>
      <c r="C46" s="24">
        <v>61.93</v>
      </c>
      <c r="D46" s="24">
        <v>18.733825</v>
      </c>
      <c r="E46" s="25">
        <v>124.66</v>
      </c>
      <c r="F46" s="39">
        <f t="shared" si="3"/>
        <v>37.709649999999996</v>
      </c>
      <c r="G46" s="40">
        <v>704900000</v>
      </c>
      <c r="H46" s="38">
        <f t="shared" si="4"/>
        <v>0.21889629734714144</v>
      </c>
      <c r="I46" s="13">
        <f t="shared" si="5"/>
        <v>154300000</v>
      </c>
      <c r="J46" s="7">
        <v>550600000</v>
      </c>
      <c r="K46" s="14">
        <v>140293000</v>
      </c>
      <c r="L46" s="5">
        <f t="shared" si="6"/>
        <v>410307000</v>
      </c>
      <c r="M46" s="6">
        <f t="shared" si="7"/>
        <v>41030700</v>
      </c>
      <c r="N46" s="18">
        <f t="shared" si="8"/>
        <v>591630700</v>
      </c>
      <c r="O46" s="27">
        <f t="shared" si="9"/>
        <v>151965600</v>
      </c>
      <c r="P46" s="29">
        <f t="shared" si="10"/>
        <v>121132000</v>
      </c>
      <c r="Q46" s="20">
        <f t="shared" si="11"/>
        <v>30833600</v>
      </c>
      <c r="R46" s="18">
        <f t="shared" si="12"/>
        <v>22024000</v>
      </c>
      <c r="S46" s="18">
        <f t="shared" si="13"/>
        <v>8809600</v>
      </c>
      <c r="T46" s="31">
        <f t="shared" si="14"/>
        <v>151965600</v>
      </c>
      <c r="U46" s="29">
        <f t="shared" si="15"/>
        <v>121132000</v>
      </c>
      <c r="V46" s="20">
        <f t="shared" si="16"/>
        <v>30833600</v>
      </c>
      <c r="W46" s="31">
        <f t="shared" si="17"/>
        <v>11012000</v>
      </c>
      <c r="X46" s="5">
        <f t="shared" si="18"/>
        <v>19821600</v>
      </c>
      <c r="Y46" s="58"/>
      <c r="Z46" s="29">
        <f t="shared" si="19"/>
        <v>429468000</v>
      </c>
      <c r="AA46" s="33">
        <f t="shared" si="0"/>
        <v>11389000</v>
      </c>
      <c r="AB46" s="34">
        <f t="shared" si="20"/>
        <v>0.39073911193077038</v>
      </c>
      <c r="AC46" s="35">
        <f t="shared" si="1"/>
        <v>0.43448091927933047</v>
      </c>
      <c r="AE46" s="36">
        <f t="shared" si="21"/>
        <v>0.21889629734714144</v>
      </c>
      <c r="AF46" s="36">
        <f t="shared" si="22"/>
        <v>0.17184281458362888</v>
      </c>
      <c r="AG46" s="37">
        <f t="shared" si="2"/>
        <v>4.3741807348560077E-2</v>
      </c>
    </row>
    <row r="47" spans="1:33" x14ac:dyDescent="0.3">
      <c r="B47" s="4">
        <v>144</v>
      </c>
      <c r="C47" s="24">
        <v>61.93</v>
      </c>
      <c r="D47" s="24">
        <v>18.733825</v>
      </c>
      <c r="E47" s="25">
        <v>124.66</v>
      </c>
      <c r="F47" s="39">
        <f t="shared" si="3"/>
        <v>37.709649999999996</v>
      </c>
      <c r="G47" s="40">
        <v>704900000</v>
      </c>
      <c r="H47" s="38">
        <f t="shared" si="4"/>
        <v>0.21889629734714144</v>
      </c>
      <c r="I47" s="13">
        <f t="shared" si="5"/>
        <v>154300000</v>
      </c>
      <c r="J47" s="7">
        <v>550600000</v>
      </c>
      <c r="K47" s="14">
        <v>140293000</v>
      </c>
      <c r="L47" s="5">
        <f t="shared" si="6"/>
        <v>410307000</v>
      </c>
      <c r="M47" s="6">
        <f t="shared" si="7"/>
        <v>41030700</v>
      </c>
      <c r="N47" s="18">
        <f t="shared" si="8"/>
        <v>591630700</v>
      </c>
      <c r="O47" s="27">
        <f t="shared" si="9"/>
        <v>151965600</v>
      </c>
      <c r="P47" s="29">
        <f t="shared" si="10"/>
        <v>121132000</v>
      </c>
      <c r="Q47" s="20">
        <f t="shared" si="11"/>
        <v>30833600</v>
      </c>
      <c r="R47" s="18">
        <f t="shared" si="12"/>
        <v>22024000</v>
      </c>
      <c r="S47" s="18">
        <f t="shared" si="13"/>
        <v>8809600</v>
      </c>
      <c r="T47" s="31">
        <f t="shared" si="14"/>
        <v>151965600</v>
      </c>
      <c r="U47" s="29">
        <f t="shared" si="15"/>
        <v>121132000</v>
      </c>
      <c r="V47" s="20">
        <f t="shared" si="16"/>
        <v>30833600</v>
      </c>
      <c r="W47" s="31">
        <f t="shared" si="17"/>
        <v>11012000</v>
      </c>
      <c r="X47" s="5">
        <f t="shared" si="18"/>
        <v>19821600</v>
      </c>
      <c r="Y47" s="58"/>
      <c r="Z47" s="29">
        <f t="shared" si="19"/>
        <v>429468000</v>
      </c>
      <c r="AA47" s="33">
        <f t="shared" si="0"/>
        <v>11389000</v>
      </c>
      <c r="AB47" s="34">
        <f t="shared" si="20"/>
        <v>0.39073911193077038</v>
      </c>
      <c r="AC47" s="35">
        <f t="shared" si="1"/>
        <v>0.43448091927933047</v>
      </c>
      <c r="AE47" s="36">
        <f t="shared" si="21"/>
        <v>0.21889629734714144</v>
      </c>
      <c r="AF47" s="36">
        <f t="shared" si="22"/>
        <v>0.17184281458362888</v>
      </c>
      <c r="AG47" s="37">
        <f t="shared" si="2"/>
        <v>4.3741807348560077E-2</v>
      </c>
    </row>
    <row r="48" spans="1:33" x14ac:dyDescent="0.3">
      <c r="B48" s="4">
        <v>145</v>
      </c>
      <c r="C48" s="24">
        <v>66.56</v>
      </c>
      <c r="D48" s="24">
        <v>20.134399999999999</v>
      </c>
      <c r="E48" s="25">
        <v>133.99</v>
      </c>
      <c r="F48" s="39">
        <f t="shared" si="3"/>
        <v>40.531975000000003</v>
      </c>
      <c r="G48" s="40">
        <v>757600000</v>
      </c>
      <c r="H48" s="38">
        <f t="shared" si="4"/>
        <v>0.21898099260823656</v>
      </c>
      <c r="I48" s="13">
        <f t="shared" si="5"/>
        <v>165900000</v>
      </c>
      <c r="J48" s="7">
        <v>591700000</v>
      </c>
      <c r="K48" s="14">
        <v>150766000</v>
      </c>
      <c r="L48" s="5">
        <f t="shared" si="6"/>
        <v>440934000</v>
      </c>
      <c r="M48" s="6">
        <f t="shared" si="7"/>
        <v>44093400</v>
      </c>
      <c r="N48" s="18">
        <f t="shared" si="8"/>
        <v>635793400</v>
      </c>
      <c r="O48" s="27">
        <f t="shared" si="9"/>
        <v>163309200</v>
      </c>
      <c r="P48" s="29">
        <f t="shared" si="10"/>
        <v>130174000</v>
      </c>
      <c r="Q48" s="20">
        <f t="shared" si="11"/>
        <v>33135200</v>
      </c>
      <c r="R48" s="18">
        <f t="shared" si="12"/>
        <v>23668000</v>
      </c>
      <c r="S48" s="18">
        <f t="shared" si="13"/>
        <v>9467200</v>
      </c>
      <c r="T48" s="31">
        <f t="shared" si="14"/>
        <v>163309200</v>
      </c>
      <c r="U48" s="29">
        <f t="shared" si="15"/>
        <v>130174000</v>
      </c>
      <c r="V48" s="20">
        <f t="shared" si="16"/>
        <v>33135200</v>
      </c>
      <c r="W48" s="31">
        <f t="shared" si="17"/>
        <v>11834000</v>
      </c>
      <c r="X48" s="5">
        <f t="shared" si="18"/>
        <v>21301200</v>
      </c>
      <c r="Y48" s="58"/>
      <c r="Z48" s="29">
        <f t="shared" si="19"/>
        <v>461526000</v>
      </c>
      <c r="AA48" s="33">
        <f t="shared" si="0"/>
        <v>11387000</v>
      </c>
      <c r="AB48" s="34">
        <f t="shared" si="20"/>
        <v>0.39080517423442451</v>
      </c>
      <c r="AC48" s="35">
        <f t="shared" si="1"/>
        <v>0.43454223864836328</v>
      </c>
      <c r="AE48" s="36">
        <f t="shared" si="21"/>
        <v>0.21898099260823656</v>
      </c>
      <c r="AF48" s="36">
        <f t="shared" si="22"/>
        <v>0.17182418162618796</v>
      </c>
      <c r="AG48" s="37">
        <f t="shared" si="2"/>
        <v>4.3737064413938757E-2</v>
      </c>
    </row>
    <row r="49" spans="1:33" ht="17.25" thickBot="1" x14ac:dyDescent="0.35">
      <c r="A49" s="59" t="s">
        <v>7</v>
      </c>
      <c r="B49" s="4" t="s">
        <v>6</v>
      </c>
      <c r="C49" s="25">
        <v>945.51</v>
      </c>
      <c r="D49" s="25">
        <v>286.016775</v>
      </c>
      <c r="E49" s="25">
        <v>1907.7600000000002</v>
      </c>
      <c r="F49" s="39">
        <f t="shared" si="3"/>
        <v>577.09739999999999</v>
      </c>
      <c r="G49" s="41">
        <v>4702700000</v>
      </c>
      <c r="H49" s="38">
        <f t="shared" si="4"/>
        <v>0.30048695430284733</v>
      </c>
      <c r="I49" s="13">
        <f t="shared" si="5"/>
        <v>1413100000</v>
      </c>
      <c r="J49" s="16">
        <v>3289600000</v>
      </c>
      <c r="K49" s="14">
        <v>838191000</v>
      </c>
      <c r="L49" s="5">
        <f t="shared" ref="L49" si="23">J49-K49</f>
        <v>2451409000</v>
      </c>
      <c r="M49" s="6">
        <f t="shared" si="7"/>
        <v>245140900</v>
      </c>
      <c r="N49" s="18">
        <f t="shared" si="8"/>
        <v>3534740900</v>
      </c>
      <c r="O49" s="27">
        <f t="shared" si="9"/>
        <v>907929600.00000012</v>
      </c>
      <c r="P49" s="30">
        <f t="shared" si="10"/>
        <v>723712000</v>
      </c>
      <c r="Q49" s="20">
        <f t="shared" si="11"/>
        <v>184217600</v>
      </c>
      <c r="R49" s="18">
        <f t="shared" si="12"/>
        <v>131584000</v>
      </c>
      <c r="S49" s="18">
        <f t="shared" si="13"/>
        <v>52633600</v>
      </c>
      <c r="T49" s="31">
        <f t="shared" si="14"/>
        <v>907929600.00000012</v>
      </c>
      <c r="U49" s="30">
        <f t="shared" si="15"/>
        <v>723712000</v>
      </c>
      <c r="V49" s="20">
        <f t="shared" si="16"/>
        <v>184217600</v>
      </c>
      <c r="W49" s="31">
        <f t="shared" si="17"/>
        <v>65792000</v>
      </c>
      <c r="X49" s="5">
        <f t="shared" si="18"/>
        <v>118425599.99999999</v>
      </c>
      <c r="Y49" s="58"/>
      <c r="Z49" s="30">
        <f t="shared" si="19"/>
        <v>2565888000</v>
      </c>
      <c r="AA49" s="33">
        <f t="shared" si="0"/>
        <v>4446000</v>
      </c>
      <c r="AB49" s="34">
        <f t="shared" si="20"/>
        <v>0.45437982435622093</v>
      </c>
      <c r="AC49" s="35">
        <f t="shared" si="1"/>
        <v>0.49355255491526151</v>
      </c>
      <c r="AE49" s="36">
        <f t="shared" si="21"/>
        <v>0.30048695430284733</v>
      </c>
      <c r="AF49" s="36">
        <f t="shared" si="22"/>
        <v>0.1538928700533736</v>
      </c>
      <c r="AG49" s="37">
        <f t="shared" si="2"/>
        <v>3.9172730559040553E-2</v>
      </c>
    </row>
  </sheetData>
  <mergeCells count="10">
    <mergeCell ref="B3:B4"/>
    <mergeCell ref="C3:D3"/>
    <mergeCell ref="E3:F3"/>
    <mergeCell ref="J3:N3"/>
    <mergeCell ref="I3:I4"/>
    <mergeCell ref="O3:S3"/>
    <mergeCell ref="T3:X3"/>
    <mergeCell ref="Z3:AA3"/>
    <mergeCell ref="AB3:AC3"/>
    <mergeCell ref="AE3:AG3"/>
  </mergeCells>
  <phoneticPr fontId="3" type="noConversion"/>
  <pageMargins left="0.7" right="0.7" top="0.75" bottom="0.75" header="0.3" footer="0.3"/>
  <pageSetup paperSize="8" scale="38" orientation="landscape" r:id="rId1"/>
</worksheet>
</file>

<file path=docMetadata/LabelInfo.xml><?xml version="1.0" encoding="utf-8"?>
<clbl:labelList xmlns:clbl="http://schemas.microsoft.com/office/2020/mipLabelMetadata">
  <clbl:label id="{43d7489c-57ce-4967-b332-b53a94d66806}" enabled="0" method="" siteId="{43d7489c-57ce-4967-b332-b53a94d668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계약조건</vt:lpstr>
      <vt:lpstr>청라 SK V1 근생시설 가격표 및 할인률, 분양수수료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오대주(DAE-JOO OH)/청라 SK V1 분양사무소/SKecoplant</dc:creator>
  <cp:lastModifiedBy>Administrator</cp:lastModifiedBy>
  <cp:lastPrinted>2025-09-09T05:20:25Z</cp:lastPrinted>
  <dcterms:created xsi:type="dcterms:W3CDTF">2025-09-08T01:48:36Z</dcterms:created>
  <dcterms:modified xsi:type="dcterms:W3CDTF">2025-11-10T08:54:25Z</dcterms:modified>
</cp:coreProperties>
</file>